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60" yWindow="1170" windowWidth="7635" windowHeight="3885" tabRatio="637" activeTab="2"/>
  </bookViews>
  <sheets>
    <sheet name="Content" sheetId="1" r:id="rId1"/>
    <sheet name="Results for Segment" sheetId="2" r:id="rId2"/>
    <sheet name="P&amp;L" sheetId="3" r:id="rId3"/>
    <sheet name="Fixed Net" sheetId="4" r:id="rId4"/>
    <sheet name="Mobile Communication" sheetId="5" r:id="rId5"/>
  </sheets>
  <externalReferences>
    <externalReference r:id="rId8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'Content'!$A$1:$K$35</definedName>
    <definedName name="_xlnm.Print_Area" localSheetId="3">'Fixed Net'!$A$1:$O$66</definedName>
    <definedName name="_xlnm.Print_Area" localSheetId="4">'Mobile Communication'!$A$1:$O$259</definedName>
    <definedName name="_xlnm.Print_Area" localSheetId="2">'P&amp;L'!$A$1:$O$47</definedName>
    <definedName name="_xlnm.Print_Area" localSheetId="1">'Results for Segment'!$A$1:$N$39</definedName>
    <definedName name="Euro">13.7603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<sst xmlns="http://schemas.openxmlformats.org/spreadsheetml/2006/main" count="637" uniqueCount="219">
  <si>
    <t>PSTN</t>
  </si>
  <si>
    <t>Total</t>
  </si>
  <si>
    <t>Contract</t>
  </si>
  <si>
    <t>Prepaid</t>
  </si>
  <si>
    <t xml:space="preserve"> </t>
  </si>
  <si>
    <t>Data in % of airtime revenues</t>
  </si>
  <si>
    <t>Number of SMS (mn)</t>
  </si>
  <si>
    <t>Subscribers</t>
  </si>
  <si>
    <t>mobilkom austria</t>
  </si>
  <si>
    <t>Si.mobil</t>
  </si>
  <si>
    <t>EUR million</t>
  </si>
  <si>
    <t>000's</t>
  </si>
  <si>
    <t>Monthly ARPU</t>
  </si>
  <si>
    <t>EUR</t>
  </si>
  <si>
    <t xml:space="preserve">Monthly ARPU </t>
  </si>
  <si>
    <t>ISDN basic</t>
  </si>
  <si>
    <t>ISDN multi</t>
  </si>
  <si>
    <t>Retail</t>
  </si>
  <si>
    <t>Austria</t>
  </si>
  <si>
    <t>Minutes</t>
  </si>
  <si>
    <t>Depreciation and amortization</t>
  </si>
  <si>
    <t>Impairment charges</t>
  </si>
  <si>
    <t>Interest income</t>
  </si>
  <si>
    <t>Interest expense</t>
  </si>
  <si>
    <t xml:space="preserve">Subscribers </t>
  </si>
  <si>
    <t>Fixed-to-mobile</t>
  </si>
  <si>
    <t>International</t>
  </si>
  <si>
    <t>Internet dial up</t>
  </si>
  <si>
    <t>Payphones and VAS</t>
  </si>
  <si>
    <t xml:space="preserve">National </t>
  </si>
  <si>
    <t>Income tax expense</t>
  </si>
  <si>
    <t>1.3.2</t>
  </si>
  <si>
    <t>1.1.1</t>
  </si>
  <si>
    <t>1.1.2</t>
  </si>
  <si>
    <t>4.1.1</t>
  </si>
  <si>
    <t>4.2.1</t>
  </si>
  <si>
    <t>4.3.1</t>
  </si>
  <si>
    <t>D.1.1.3</t>
  </si>
  <si>
    <t>D.1.1.4</t>
  </si>
  <si>
    <t>D.1.1.5</t>
  </si>
  <si>
    <t>D.1.1.6</t>
  </si>
  <si>
    <t>D.1.1.7</t>
  </si>
  <si>
    <t>5.4.1</t>
  </si>
  <si>
    <t>5.4.2</t>
  </si>
  <si>
    <t>5.4.3</t>
  </si>
  <si>
    <t>5.1.1</t>
  </si>
  <si>
    <t>5.1.2</t>
  </si>
  <si>
    <t>5.1.3</t>
  </si>
  <si>
    <t>5.1.4</t>
  </si>
  <si>
    <t>5.1.5</t>
  </si>
  <si>
    <t>6.1.1</t>
  </si>
  <si>
    <t>6.1.2</t>
  </si>
  <si>
    <t xml:space="preserve">SRC  total </t>
  </si>
  <si>
    <t>Tangible</t>
  </si>
  <si>
    <t>Intangible</t>
  </si>
  <si>
    <t>Traffic revenues</t>
  </si>
  <si>
    <t>Monthly rental</t>
  </si>
  <si>
    <t>Equipment</t>
  </si>
  <si>
    <t>Roaming</t>
  </si>
  <si>
    <t>Interconnection</t>
  </si>
  <si>
    <t xml:space="preserve">Other </t>
  </si>
  <si>
    <t>Discounts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</si>
  <si>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</si>
  <si>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</si>
  <si>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</si>
  <si>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</si>
  <si>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</si>
  <si>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</si>
  <si>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</si>
  <si>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</si>
  <si>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Capital Expenditures</t>
  </si>
  <si>
    <t>Revenues</t>
  </si>
  <si>
    <t>Other companies &amp; intracompany eliminations</t>
  </si>
  <si>
    <t>Wholesale</t>
  </si>
  <si>
    <t>Mobiltel</t>
  </si>
  <si>
    <t>Rounding differences can lead to minor deviations from published figures.</t>
  </si>
  <si>
    <t>Telekom Austria Group</t>
  </si>
  <si>
    <t>Content</t>
  </si>
  <si>
    <t>% change</t>
  </si>
  <si>
    <t>Operating Result for Business Segment</t>
  </si>
  <si>
    <t>Profit &amp; Loss Statement</t>
  </si>
  <si>
    <t xml:space="preserve">SAC total </t>
  </si>
  <si>
    <t xml:space="preserve">Materials </t>
  </si>
  <si>
    <t>Other operating expenses</t>
  </si>
  <si>
    <t>Income from investments</t>
  </si>
  <si>
    <t>Equity in earnings of affiliates</t>
  </si>
  <si>
    <t>7.1.9</t>
  </si>
  <si>
    <t>Vipnet</t>
  </si>
  <si>
    <t>Number of outstanding shares as of end of period</t>
  </si>
  <si>
    <t>Foreign exchange differences</t>
  </si>
  <si>
    <t>mobilkom liechtenstein</t>
  </si>
  <si>
    <t>Internet access &amp; media</t>
  </si>
  <si>
    <t>Wholesale voice &amp; internet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</si>
  <si>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</si>
  <si>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</si>
  <si>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</si>
  <si>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</si>
  <si>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</si>
  <si>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Net debt (end of period)</t>
  </si>
  <si>
    <t>Earnings per share</t>
  </si>
  <si>
    <t>Market shares (minutes)</t>
  </si>
  <si>
    <t>Average voice</t>
  </si>
  <si>
    <t>Access lines</t>
  </si>
  <si>
    <t>Internet customers</t>
  </si>
  <si>
    <t>Other operating income</t>
  </si>
  <si>
    <t>Capital expenditures for tangible assets</t>
  </si>
  <si>
    <t>Churn rates</t>
  </si>
  <si>
    <t>Minutes of use</t>
  </si>
  <si>
    <t>Mobile data</t>
  </si>
  <si>
    <t xml:space="preserve">   Contract churn rate</t>
  </si>
  <si>
    <t xml:space="preserve">   Prepaid churn rate</t>
  </si>
  <si>
    <t>1.2.1</t>
  </si>
  <si>
    <t>4.1.2</t>
  </si>
  <si>
    <t>4.2.2</t>
  </si>
  <si>
    <t>Switched voice traffic revenues</t>
  </si>
  <si>
    <t>Switched voice  monthly rental revenues</t>
  </si>
  <si>
    <t>D.1.1.1</t>
  </si>
  <si>
    <t>D.1.1.2</t>
  </si>
  <si>
    <t>Total capital expenditures for tangible assets</t>
  </si>
  <si>
    <t xml:space="preserve">Data and IT Solutions </t>
  </si>
  <si>
    <t>Total churn rate</t>
  </si>
  <si>
    <t>Weighted average number of ordinary shares in issue</t>
  </si>
  <si>
    <t>Other income (expense)</t>
  </si>
  <si>
    <t>Blended</t>
  </si>
  <si>
    <t>Corporate, Others &amp; Elimination</t>
  </si>
  <si>
    <t>Fixed Net</t>
  </si>
  <si>
    <t>Mobile Communication</t>
  </si>
  <si>
    <t xml:space="preserve">Mobile Communication </t>
  </si>
  <si>
    <t>Fixed Net tangible</t>
  </si>
  <si>
    <t>Mobile Communication tangible</t>
  </si>
  <si>
    <t>Fixed Net intangible</t>
  </si>
  <si>
    <t>Mobile Communication intangible</t>
  </si>
  <si>
    <t>Fixed Net Segment</t>
  </si>
  <si>
    <t>Mobile Communication Segment</t>
  </si>
  <si>
    <t>Mobile Communication Segment continued</t>
  </si>
  <si>
    <t>Mobile Communication Subscribers</t>
  </si>
  <si>
    <t>1Q 2007</t>
  </si>
  <si>
    <t>Market share (subscriber)</t>
  </si>
  <si>
    <t>MOU charged/ø subscriber</t>
  </si>
  <si>
    <t>2Q 2007</t>
  </si>
  <si>
    <t>1.1.5</t>
  </si>
  <si>
    <t>million</t>
  </si>
  <si>
    <t xml:space="preserve"> EUR</t>
  </si>
  <si>
    <t>1.1.3</t>
  </si>
  <si>
    <t>3Q 2007</t>
  </si>
  <si>
    <t>Fixed Net revenues</t>
  </si>
  <si>
    <t xml:space="preserve">Mobile Communication revenues </t>
  </si>
  <si>
    <t>Mobile Communication revenue split</t>
  </si>
  <si>
    <t>4Q 2007</t>
  </si>
  <si>
    <t>n.a.</t>
  </si>
  <si>
    <t>4.3.3</t>
  </si>
  <si>
    <t>1.2.6.3</t>
  </si>
  <si>
    <t>5.3.3</t>
  </si>
  <si>
    <t>7.3.3</t>
  </si>
  <si>
    <t>Total Mobile Communication subscribers</t>
  </si>
  <si>
    <t>Operating income</t>
  </si>
  <si>
    <t>Vip mobile</t>
  </si>
  <si>
    <t>Vip operator</t>
  </si>
  <si>
    <t>4.3.2</t>
  </si>
  <si>
    <t>1.2.6.1</t>
  </si>
  <si>
    <t>1.2.6.2</t>
  </si>
  <si>
    <t>5.3.1</t>
  </si>
  <si>
    <t>5.3.2</t>
  </si>
  <si>
    <t>7.3.1</t>
  </si>
  <si>
    <t>7.3.2</t>
  </si>
  <si>
    <t>Others &amp; Elimininations</t>
  </si>
  <si>
    <t>Page No.</t>
  </si>
  <si>
    <t xml:space="preserve"> 5-8</t>
  </si>
  <si>
    <t>CAPEX</t>
  </si>
  <si>
    <t>Traffic voice</t>
  </si>
  <si>
    <t>Traffic voice (incl. Internet dial up)</t>
  </si>
  <si>
    <t>Voice minutes</t>
  </si>
  <si>
    <t>Fixed Net minutes</t>
  </si>
  <si>
    <t>Mobile Communication revenues</t>
  </si>
  <si>
    <t>Mobile Communication revenue</t>
  </si>
  <si>
    <t>Mobile Communication other operating income</t>
  </si>
  <si>
    <t>8.15.1</t>
  </si>
  <si>
    <t>1Q 2008</t>
  </si>
  <si>
    <t>Fixed Net broadband</t>
  </si>
  <si>
    <t>Fixed Net broadband lines</t>
  </si>
  <si>
    <t>Fixed Net broadband net adds</t>
  </si>
  <si>
    <t>Others lines - Naked Lines</t>
  </si>
  <si>
    <t>-</t>
  </si>
  <si>
    <t>SAC per Gross Add</t>
  </si>
  <si>
    <t>2Q 2008</t>
  </si>
  <si>
    <t>Cash flows</t>
  </si>
  <si>
    <t>3Q 2008</t>
  </si>
  <si>
    <t>Velcom</t>
  </si>
  <si>
    <t>EBITDA</t>
  </si>
  <si>
    <t>Operating Income</t>
  </si>
  <si>
    <t>Average revenue per access line (ARPL)</t>
  </si>
  <si>
    <t>7.6.1</t>
  </si>
  <si>
    <t>Mobile Communication EBITDA</t>
  </si>
  <si>
    <t xml:space="preserve">Fact Sheet 4Q 2008 </t>
  </si>
  <si>
    <t>4Q 2008</t>
  </si>
  <si>
    <t>Average tariffs</t>
  </si>
  <si>
    <t>National</t>
  </si>
  <si>
    <t>Unbundled Lines</t>
  </si>
  <si>
    <t>Fixed Net*</t>
  </si>
  <si>
    <t>EBITDA*</t>
  </si>
  <si>
    <t>Operating income*</t>
  </si>
  <si>
    <t>Employee costs, including benefits &amp; taxes*</t>
  </si>
  <si>
    <t>Income before income taxes*</t>
  </si>
  <si>
    <t>Net income*</t>
  </si>
  <si>
    <t>2007**</t>
  </si>
  <si>
    <t>2007*</t>
  </si>
  <si>
    <t>*Figures for 4Q 08 and 2008 include restructuring expenses of EUR 632.1 million.</t>
  </si>
  <si>
    <t>mobilkom austria, Austria</t>
  </si>
  <si>
    <t>Mobiltel, Bulgaria</t>
  </si>
  <si>
    <t>Penetration</t>
  </si>
  <si>
    <t>Velcom, Belarus</t>
  </si>
  <si>
    <t xml:space="preserve">Penetration </t>
  </si>
  <si>
    <t>Vipnet, Croatia</t>
  </si>
  <si>
    <t>Si.mobil, Slovenia</t>
  </si>
  <si>
    <t>Vip mobile, Republic of Serbia</t>
  </si>
  <si>
    <t>Vip operator, Republic of Macedonia</t>
  </si>
  <si>
    <t>mobilkom liechtenstein, Liechtenstein</t>
  </si>
  <si>
    <t>**FY 2007 includes Velcom for 4Q only</t>
  </si>
  <si>
    <t>*FY 2007 includes Velcom for 4Q only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</si>
</sst>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€_-;\-* #,##0\ _€_-;_-* &quot;-&quot;\ _€_-;_-@_-"/>
    <numFmt numFmtId="184" formatCode="_-* #,##0.00\ &quot;£&quot;_-;\-* #,##0.00\ &quot;£&quot;_-;_-* &quot;-&quot;??\ &quot;£&quot;_-;_-@_-"/>
    <numFmt numFmtId="185" formatCode="_-* #,##0.00\ _€_-;\-* #,##0.00\ _€_-;_-* &quot;-&quot;??\ _€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#,##0.0"/>
    <numFmt numFmtId="189" formatCode="0.0%"/>
    <numFmt numFmtId="190" formatCode="0.000"/>
    <numFmt numFmtId="191" formatCode="#,##0.000"/>
    <numFmt numFmtId="192" formatCode="_-* #,##0\ _P_t_s_-;\-* #,##0\ _P_t_s_-;_-* &quot;-&quot;\ _P_t_s_-;_-@_-"/>
    <numFmt numFmtId="193" formatCode="_-* #,##0.00\ &quot;öS&quot;_-;\-* #,##0.00\ &quot;öS&quot;_-;_-* &quot;-&quot;??\ &quot;öS&quot;_-;_-@_-"/>
    <numFmt numFmtId="194" formatCode="_-* #,##0.00\ _ö_S_-;\-* #,##0.00\ _ö_S_-;_-* &quot;-&quot;??\ _ö_S_-;_-@_-"/>
    <numFmt numFmtId="195" formatCode="#,##0.0_ \P;[Red]\(#,##0.0\)\ \P"/>
    <numFmt numFmtId="196" formatCode="#,##0.0_);\(#,##0.0\)"/>
    <numFmt numFmtId="197" formatCode="#,##0.0\ \P;[Red]\-#,##0.0\ \P"/>
    <numFmt numFmtId="198" formatCode="0.0"/>
    <numFmt numFmtId="199" formatCode="_-* #,##0.0_-;\-* #,##0.0_-;_-* &quot;-&quot;??_-;_-@_-"/>
    <numFmt numFmtId="200" formatCode="_-* #,##0.000_-;\-* #,##0.000_-;_-* &quot;-&quot;??_-;_-@_-"/>
    <numFmt numFmtId="201" formatCode="#,##0,;\-#,##0,"/>
    <numFmt numFmtId="202" formatCode="_-* #,##0_-;\-* #,##0_-;_-* &quot;-&quot;??_-;_-@_-"/>
    <numFmt numFmtId="203" formatCode="#,##0.0;\(#,##0.0\)"/>
    <numFmt numFmtId="204" formatCode="\ #,##0,\ ;\-#,##0.0,;0.0\-"/>
    <numFmt numFmtId="205" formatCode="\ #,##0.0,\ ;\-#,##0.0,;0.0\-"/>
    <numFmt numFmtId="206" formatCode="_(* #,##0.0_);_(* \(#,##0.0\);_(* &quot;-&quot;?_);_(@_)"/>
    <numFmt numFmtId="207" formatCode="[$-409]h:mm:ss\ AM/PM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,##0.0000"/>
    <numFmt numFmtId="213" formatCode="#,##0.00000"/>
    <numFmt numFmtId="214" formatCode="\ #,##0,\ ;\-#,##0,;0\-"/>
    <numFmt numFmtId="215" formatCode="\ #,##0.00,\ ;\-#,##0.00,;0.00\-"/>
  </numFmts>
  <fonts count="62">
    <font>
      <sz val="10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MS Sans Serif"/>
      <family val="0"/>
    </font>
    <font>
      <sz val="9"/>
      <name val="Times New Roman"/>
      <family val="0"/>
    </font>
    <font>
      <sz val="10"/>
      <name val="Palatino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22"/>
      <name val="Verdana"/>
      <family val="2"/>
    </font>
    <font>
      <b/>
      <sz val="16"/>
      <color indexed="9"/>
      <name val="Verdana"/>
      <family val="2"/>
    </font>
    <font>
      <b/>
      <sz val="14"/>
      <color indexed="55"/>
      <name val="Verdana"/>
      <family val="2"/>
    </font>
    <font>
      <sz val="14"/>
      <color indexed="55"/>
      <name val="Verdana"/>
      <family val="2"/>
    </font>
    <font>
      <b/>
      <sz val="8"/>
      <color indexed="55"/>
      <name val="Verdana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1"/>
      <color indexed="63"/>
      <name val="Verdana"/>
      <family val="2"/>
    </font>
    <font>
      <b/>
      <sz val="12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4"/>
      <color indexed="63"/>
      <name val="Verdana"/>
      <family val="2"/>
    </font>
    <font>
      <b/>
      <sz val="14"/>
      <color indexed="63"/>
      <name val="Verdana"/>
      <family val="2"/>
    </font>
    <font>
      <sz val="6"/>
      <color indexed="63"/>
      <name val="Verdana"/>
      <family val="2"/>
    </font>
    <font>
      <b/>
      <sz val="16"/>
      <color indexed="63"/>
      <name val="Verdana"/>
      <family val="2"/>
    </font>
    <font>
      <sz val="20"/>
      <color indexed="63"/>
      <name val="Verdana"/>
      <family val="2"/>
    </font>
    <font>
      <b/>
      <sz val="8"/>
      <color indexed="44"/>
      <name val="Verdana"/>
      <family val="2"/>
    </font>
    <font>
      <sz val="10"/>
      <color indexed="44"/>
      <name val="Verdana"/>
      <family val="2"/>
    </font>
    <font>
      <b/>
      <sz val="12"/>
      <color indexed="44"/>
      <name val="Verdana"/>
      <family val="2"/>
    </font>
    <font>
      <b/>
      <sz val="20"/>
      <color indexed="63"/>
      <name val="Verdana"/>
      <family val="2"/>
    </font>
    <font>
      <b/>
      <sz val="18"/>
      <color indexed="63"/>
      <name val="Verdana"/>
      <family val="2"/>
    </font>
    <font>
      <sz val="18"/>
      <color indexed="63"/>
      <name val="Verdana"/>
      <family val="2"/>
    </font>
    <font>
      <sz val="18"/>
      <color indexed="55"/>
      <name val="Verdana"/>
      <family val="2"/>
    </font>
    <font>
      <sz val="18"/>
      <name val="Verdana"/>
      <family val="2"/>
    </font>
    <font>
      <sz val="18"/>
      <color indexed="10"/>
      <name val="Verdana"/>
      <family val="2"/>
    </font>
    <font>
      <b/>
      <u val="single"/>
      <sz val="18"/>
      <color indexed="63"/>
      <name val="Arial"/>
      <family val="2"/>
    </font>
    <font>
      <u val="single"/>
      <sz val="18"/>
      <color indexed="63"/>
      <name val="Arial"/>
      <family val="0"/>
    </font>
    <font>
      <b/>
      <sz val="18"/>
      <name val="Verdana"/>
      <family val="2"/>
    </font>
    <font>
      <sz val="11"/>
      <color indexed="63"/>
      <name val="Verdana"/>
      <family val="2"/>
    </font>
    <font>
      <b/>
      <sz val="11"/>
      <color indexed="8"/>
      <name val="Verdana"/>
      <family val="2"/>
    </font>
    <font>
      <b/>
      <sz val="8"/>
      <color indexed="46"/>
      <name val="Verdana"/>
      <family val="2"/>
    </font>
    <font>
      <sz val="10"/>
      <color indexed="46"/>
      <name val="Verdana"/>
      <family val="2"/>
    </font>
    <font>
      <b/>
      <sz val="12"/>
      <color indexed="46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 horizontal="center" wrapText="1"/>
      <protection locked="0"/>
    </xf>
    <xf numFmtId="20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" borderId="1" applyNumberFormat="0" applyBorder="0" applyAlignment="0" applyProtection="0"/>
    <xf numFmtId="196" fontId="8" fillId="4" borderId="0">
      <alignment/>
      <protection/>
    </xf>
    <xf numFmtId="195" fontId="0" fillId="0" borderId="0" applyNumberFormat="0" applyFill="0" applyBorder="0" applyAlignment="0" applyProtection="0"/>
    <xf numFmtId="196" fontId="0" fillId="5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2">
      <alignment/>
      <protection/>
    </xf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97" fontId="0" fillId="0" borderId="3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203" fontId="18" fillId="0" borderId="0">
      <alignment horizontal="center" wrapText="1"/>
      <protection/>
    </xf>
    <xf numFmtId="0" fontId="0" fillId="0" borderId="0">
      <alignment/>
      <protection/>
    </xf>
    <xf numFmtId="0" fontId="0" fillId="0" borderId="4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198" fontId="1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9" fontId="12" fillId="0" borderId="0" xfId="52" applyNumberFormat="1" applyFont="1" applyFill="1" applyBorder="1" applyAlignment="1">
      <alignment/>
    </xf>
    <xf numFmtId="198" fontId="17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198" fontId="18" fillId="0" borderId="0" xfId="54" applyNumberFormat="1" applyFont="1" applyFill="1" applyBorder="1">
      <alignment/>
      <protection/>
    </xf>
    <xf numFmtId="0" fontId="18" fillId="0" borderId="0" xfId="54" applyFont="1" applyFill="1" applyBorder="1">
      <alignment/>
      <protection/>
    </xf>
    <xf numFmtId="0" fontId="18" fillId="0" borderId="0" xfId="54" applyFont="1" applyFill="1">
      <alignment/>
      <protection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23" fillId="0" borderId="0" xfId="0" applyNumberFormat="1" applyFont="1" applyFill="1" applyBorder="1" applyAlignment="1">
      <alignment horizontal="right"/>
    </xf>
    <xf numFmtId="0" fontId="24" fillId="0" borderId="0" xfId="52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198" fontId="20" fillId="0" borderId="0" xfId="54" applyNumberFormat="1" applyFont="1" applyFill="1" applyBorder="1">
      <alignment/>
      <protection/>
    </xf>
    <xf numFmtId="198" fontId="18" fillId="0" borderId="4" xfId="54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9" fontId="12" fillId="0" borderId="0" xfId="52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98" fontId="12" fillId="0" borderId="0" xfId="52" applyNumberFormat="1" applyFont="1" applyFill="1" applyBorder="1" applyAlignment="1">
      <alignment/>
    </xf>
    <xf numFmtId="199" fontId="12" fillId="0" borderId="0" xfId="2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9" fontId="12" fillId="0" borderId="0" xfId="52" applyFont="1" applyFill="1" applyBorder="1" applyAlignment="1">
      <alignment/>
    </xf>
    <xf numFmtId="198" fontId="13" fillId="0" borderId="0" xfId="52" applyNumberFormat="1" applyFont="1" applyFill="1" applyBorder="1" applyAlignment="1">
      <alignment vertical="center"/>
    </xf>
    <xf numFmtId="198" fontId="12" fillId="7" borderId="0" xfId="0" applyNumberFormat="1" applyFont="1" applyFill="1" applyBorder="1" applyAlignment="1">
      <alignment/>
    </xf>
    <xf numFmtId="203" fontId="12" fillId="0" borderId="0" xfId="55" applyFont="1" applyAlignment="1">
      <alignment horizontal="right" wrapText="1"/>
      <protection/>
    </xf>
    <xf numFmtId="0" fontId="14" fillId="0" borderId="0" xfId="0" applyFont="1" applyFill="1" applyBorder="1" applyAlignment="1">
      <alignment/>
    </xf>
    <xf numFmtId="9" fontId="15" fillId="0" borderId="0" xfId="52" applyFont="1" applyFill="1" applyBorder="1" applyAlignment="1">
      <alignment/>
    </xf>
    <xf numFmtId="189" fontId="12" fillId="0" borderId="0" xfId="52" applyNumberFormat="1" applyFont="1" applyFill="1" applyAlignment="1">
      <alignment/>
    </xf>
    <xf numFmtId="198" fontId="12" fillId="7" borderId="0" xfId="52" applyNumberFormat="1" applyFont="1" applyFill="1" applyBorder="1" applyAlignment="1">
      <alignment/>
    </xf>
    <xf numFmtId="189" fontId="12" fillId="7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Alignment="1">
      <alignment wrapText="1"/>
    </xf>
    <xf numFmtId="188" fontId="12" fillId="7" borderId="0" xfId="25" applyNumberFormat="1" applyFont="1" applyFill="1" applyBorder="1" applyAlignment="1">
      <alignment/>
    </xf>
    <xf numFmtId="199" fontId="12" fillId="7" borderId="0" xfId="25" applyNumberFormat="1" applyFont="1" applyFill="1" applyBorder="1" applyAlignment="1">
      <alignment/>
    </xf>
    <xf numFmtId="0" fontId="28" fillId="0" borderId="0" xfId="0" applyFont="1" applyFill="1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198" fontId="21" fillId="0" borderId="0" xfId="0" applyNumberFormat="1" applyFont="1" applyFill="1" applyBorder="1" applyAlignment="1">
      <alignment/>
    </xf>
    <xf numFmtId="198" fontId="21" fillId="0" borderId="0" xfId="52" applyNumberFormat="1" applyFont="1" applyFill="1" applyBorder="1" applyAlignment="1">
      <alignment/>
    </xf>
    <xf numFmtId="198" fontId="12" fillId="6" borderId="0" xfId="0" applyNumberFormat="1" applyFont="1" applyFill="1" applyBorder="1" applyAlignment="1">
      <alignment/>
    </xf>
    <xf numFmtId="198" fontId="13" fillId="6" borderId="0" xfId="52" applyNumberFormat="1" applyFont="1" applyFill="1" applyBorder="1" applyAlignment="1">
      <alignment vertical="center"/>
    </xf>
    <xf numFmtId="49" fontId="18" fillId="0" borderId="0" xfId="54" applyNumberFormat="1" applyFont="1" applyFill="1" applyBorder="1">
      <alignment/>
      <protection/>
    </xf>
    <xf numFmtId="0" fontId="0" fillId="0" borderId="0" xfId="0" applyFill="1" applyAlignment="1" applyProtection="1">
      <alignment horizontal="right"/>
      <protection/>
    </xf>
    <xf numFmtId="188" fontId="12" fillId="7" borderId="0" xfId="52" applyNumberFormat="1" applyFont="1" applyFill="1" applyBorder="1" applyAlignment="1">
      <alignment/>
    </xf>
    <xf numFmtId="177" fontId="12" fillId="7" borderId="0" xfId="25" applyFont="1" applyFill="1" applyBorder="1" applyAlignment="1">
      <alignment/>
    </xf>
    <xf numFmtId="1" fontId="31" fillId="6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/>
    </xf>
    <xf numFmtId="203" fontId="12" fillId="0" borderId="0" xfId="55" applyFont="1" applyBorder="1" applyAlignment="1">
      <alignment horizontal="right" wrapText="1"/>
      <protection/>
    </xf>
    <xf numFmtId="0" fontId="0" fillId="0" borderId="0" xfId="0" applyBorder="1" applyAlignment="1">
      <alignment wrapText="1"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88" fontId="33" fillId="6" borderId="0" xfId="0" applyNumberFormat="1" applyFont="1" applyFill="1" applyBorder="1" applyAlignment="1">
      <alignment/>
    </xf>
    <xf numFmtId="188" fontId="33" fillId="0" borderId="0" xfId="0" applyNumberFormat="1" applyFont="1" applyFill="1" applyBorder="1" applyAlignment="1">
      <alignment/>
    </xf>
    <xf numFmtId="188" fontId="34" fillId="6" borderId="0" xfId="0" applyNumberFormat="1" applyFont="1" applyFill="1" applyBorder="1" applyAlignment="1">
      <alignment/>
    </xf>
    <xf numFmtId="188" fontId="34" fillId="0" borderId="0" xfId="0" applyNumberFormat="1" applyFont="1" applyFill="1" applyBorder="1" applyAlignment="1">
      <alignment/>
    </xf>
    <xf numFmtId="198" fontId="33" fillId="6" borderId="0" xfId="0" applyNumberFormat="1" applyFont="1" applyFill="1" applyBorder="1" applyAlignment="1">
      <alignment/>
    </xf>
    <xf numFmtId="198" fontId="33" fillId="0" borderId="0" xfId="0" applyNumberFormat="1" applyFont="1" applyFill="1" applyBorder="1" applyAlignment="1">
      <alignment/>
    </xf>
    <xf numFmtId="188" fontId="34" fillId="0" borderId="0" xfId="54" applyNumberFormat="1" applyFont="1" applyFill="1" applyBorder="1">
      <alignment/>
      <protection/>
    </xf>
    <xf numFmtId="188" fontId="33" fillId="0" borderId="0" xfId="54" applyNumberFormat="1" applyFont="1" applyFill="1" applyBorder="1">
      <alignment/>
      <protection/>
    </xf>
    <xf numFmtId="3" fontId="33" fillId="0" borderId="0" xfId="54" applyNumberFormat="1" applyFont="1" applyFill="1" applyBorder="1">
      <alignment/>
      <protection/>
    </xf>
    <xf numFmtId="4" fontId="33" fillId="0" borderId="0" xfId="54" applyNumberFormat="1" applyFont="1" applyFill="1" applyBorder="1">
      <alignment/>
      <protection/>
    </xf>
    <xf numFmtId="0" fontId="33" fillId="0" borderId="0" xfId="54" applyFont="1" applyFill="1" applyBorder="1">
      <alignment/>
      <protection/>
    </xf>
    <xf numFmtId="205" fontId="33" fillId="0" borderId="0" xfId="54" applyNumberFormat="1" applyFont="1" applyFill="1" applyBorder="1" applyAlignment="1">
      <alignment horizontal="right"/>
      <protection/>
    </xf>
    <xf numFmtId="205" fontId="34" fillId="0" borderId="0" xfId="54" applyNumberFormat="1" applyFont="1" applyFill="1" applyBorder="1" applyAlignment="1">
      <alignment horizontal="right"/>
      <protection/>
    </xf>
    <xf numFmtId="198" fontId="33" fillId="0" borderId="0" xfId="52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8" fontId="34" fillId="0" borderId="0" xfId="0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/>
    </xf>
    <xf numFmtId="189" fontId="33" fillId="0" borderId="0" xfId="52" applyNumberFormat="1" applyFont="1" applyFill="1" applyBorder="1" applyAlignment="1">
      <alignment/>
    </xf>
    <xf numFmtId="189" fontId="34" fillId="0" borderId="0" xfId="52" applyNumberFormat="1" applyFont="1" applyFill="1" applyBorder="1" applyAlignment="1">
      <alignment/>
    </xf>
    <xf numFmtId="177" fontId="33" fillId="0" borderId="0" xfId="25" applyFont="1" applyFill="1" applyBorder="1" applyAlignment="1">
      <alignment/>
    </xf>
    <xf numFmtId="191" fontId="33" fillId="0" borderId="0" xfId="52" applyNumberFormat="1" applyFont="1" applyFill="1" applyBorder="1" applyAlignment="1">
      <alignment/>
    </xf>
    <xf numFmtId="191" fontId="34" fillId="0" borderId="0" xfId="52" applyNumberFormat="1" applyFont="1" applyFill="1" applyBorder="1" applyAlignment="1">
      <alignment/>
    </xf>
    <xf numFmtId="188" fontId="33" fillId="0" borderId="0" xfId="52" applyNumberFormat="1" applyFont="1" applyFill="1" applyBorder="1" applyAlignment="1">
      <alignment/>
    </xf>
    <xf numFmtId="188" fontId="34" fillId="0" borderId="0" xfId="52" applyNumberFormat="1" applyFont="1" applyFill="1" applyBorder="1" applyAlignment="1">
      <alignment/>
    </xf>
    <xf numFmtId="188" fontId="33" fillId="0" borderId="0" xfId="25" applyNumberFormat="1" applyFont="1" applyFill="1" applyBorder="1" applyAlignment="1">
      <alignment/>
    </xf>
    <xf numFmtId="188" fontId="34" fillId="0" borderId="0" xfId="25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/>
    </xf>
    <xf numFmtId="0" fontId="4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199" fontId="33" fillId="0" borderId="0" xfId="25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3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right"/>
    </xf>
    <xf numFmtId="198" fontId="34" fillId="0" borderId="0" xfId="0" applyNumberFormat="1" applyFont="1" applyFill="1" applyBorder="1" applyAlignment="1">
      <alignment horizontal="right"/>
    </xf>
    <xf numFmtId="0" fontId="34" fillId="0" borderId="0" xfId="52" applyNumberFormat="1" applyFont="1" applyFill="1" applyBorder="1" applyAlignment="1">
      <alignment horizontal="right"/>
    </xf>
    <xf numFmtId="0" fontId="38" fillId="0" borderId="0" xfId="0" applyFont="1" applyFill="1" applyAlignment="1">
      <alignment wrapText="1"/>
    </xf>
    <xf numFmtId="0" fontId="33" fillId="0" borderId="0" xfId="52" applyNumberFormat="1" applyFont="1" applyFill="1" applyBorder="1" applyAlignment="1">
      <alignment horizontal="right"/>
    </xf>
    <xf numFmtId="0" fontId="33" fillId="0" borderId="0" xfId="52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54" applyFont="1" applyFill="1" applyBorder="1">
      <alignment/>
      <protection/>
    </xf>
    <xf numFmtId="0" fontId="34" fillId="0" borderId="0" xfId="54" applyFont="1" applyFill="1">
      <alignment/>
      <protection/>
    </xf>
    <xf numFmtId="0" fontId="33" fillId="0" borderId="0" xfId="54" applyFont="1" applyFill="1">
      <alignment/>
      <protection/>
    </xf>
    <xf numFmtId="4" fontId="33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189" fontId="33" fillId="0" borderId="0" xfId="52" applyNumberFormat="1" applyFont="1" applyFill="1" applyBorder="1" applyAlignment="1">
      <alignment horizontal="right" vertical="center"/>
    </xf>
    <xf numFmtId="199" fontId="33" fillId="0" borderId="0" xfId="25" applyNumberFormat="1" applyFont="1" applyFill="1" applyBorder="1" applyAlignment="1">
      <alignment horizontal="right" vertical="center"/>
    </xf>
    <xf numFmtId="199" fontId="34" fillId="0" borderId="0" xfId="25" applyNumberFormat="1" applyFont="1" applyFill="1" applyBorder="1" applyAlignment="1">
      <alignment horizontal="right" vertical="center"/>
    </xf>
    <xf numFmtId="199" fontId="33" fillId="6" borderId="0" xfId="25" applyNumberFormat="1" applyFont="1" applyFill="1" applyBorder="1" applyAlignment="1">
      <alignment/>
    </xf>
    <xf numFmtId="189" fontId="33" fillId="0" borderId="0" xfId="25" applyNumberFormat="1" applyFont="1" applyFill="1" applyBorder="1" applyAlignment="1">
      <alignment horizontal="right" vertical="center"/>
    </xf>
    <xf numFmtId="198" fontId="33" fillId="0" borderId="0" xfId="25" applyNumberFormat="1" applyFont="1" applyFill="1" applyBorder="1" applyAlignment="1">
      <alignment horizontal="right" vertical="center"/>
    </xf>
    <xf numFmtId="198" fontId="34" fillId="0" borderId="0" xfId="25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88" fontId="12" fillId="8" borderId="0" xfId="25" applyNumberFormat="1" applyFont="1" applyFill="1" applyBorder="1" applyAlignment="1">
      <alignment/>
    </xf>
    <xf numFmtId="188" fontId="17" fillId="8" borderId="0" xfId="0" applyNumberFormat="1" applyFont="1" applyFill="1" applyBorder="1" applyAlignment="1">
      <alignment/>
    </xf>
    <xf numFmtId="188" fontId="12" fillId="8" borderId="0" xfId="0" applyNumberFormat="1" applyFont="1" applyFill="1" applyBorder="1" applyAlignment="1">
      <alignment/>
    </xf>
    <xf numFmtId="188" fontId="17" fillId="8" borderId="0" xfId="25" applyNumberFormat="1" applyFont="1" applyFill="1" applyBorder="1" applyAlignment="1">
      <alignment/>
    </xf>
    <xf numFmtId="189" fontId="33" fillId="0" borderId="0" xfId="25" applyNumberFormat="1" applyFont="1" applyFill="1" applyBorder="1" applyAlignment="1">
      <alignment horizontal="right"/>
    </xf>
    <xf numFmtId="189" fontId="33" fillId="0" borderId="0" xfId="52" applyNumberFormat="1" applyFont="1" applyFill="1" applyBorder="1" applyAlignment="1">
      <alignment horizontal="right"/>
    </xf>
    <xf numFmtId="189" fontId="34" fillId="0" borderId="0" xfId="52" applyNumberFormat="1" applyFont="1" applyFill="1" applyBorder="1" applyAlignment="1">
      <alignment horizontal="right"/>
    </xf>
    <xf numFmtId="0" fontId="12" fillId="6" borderId="0" xfId="0" applyFont="1" applyFill="1" applyAlignment="1">
      <alignment/>
    </xf>
    <xf numFmtId="0" fontId="0" fillId="6" borderId="0" xfId="0" applyFill="1" applyAlignment="1">
      <alignment wrapText="1"/>
    </xf>
    <xf numFmtId="189" fontId="12" fillId="6" borderId="0" xfId="52" applyNumberFormat="1" applyFont="1" applyFill="1" applyAlignment="1">
      <alignment/>
    </xf>
    <xf numFmtId="189" fontId="34" fillId="0" borderId="0" xfId="25" applyNumberFormat="1" applyFont="1" applyFill="1" applyBorder="1" applyAlignment="1">
      <alignment horizontal="right"/>
    </xf>
    <xf numFmtId="0" fontId="33" fillId="6" borderId="0" xfId="0" applyFont="1" applyFill="1" applyAlignment="1">
      <alignment/>
    </xf>
    <xf numFmtId="188" fontId="12" fillId="8" borderId="0" xfId="52" applyNumberFormat="1" applyFont="1" applyFill="1" applyBorder="1" applyAlignment="1">
      <alignment/>
    </xf>
    <xf numFmtId="198" fontId="12" fillId="8" borderId="0" xfId="0" applyNumberFormat="1" applyFont="1" applyFill="1" applyBorder="1" applyAlignment="1">
      <alignment/>
    </xf>
    <xf numFmtId="198" fontId="17" fillId="8" borderId="0" xfId="0" applyNumberFormat="1" applyFont="1" applyFill="1" applyBorder="1" applyAlignment="1">
      <alignment/>
    </xf>
    <xf numFmtId="188" fontId="17" fillId="8" borderId="0" xfId="54" applyNumberFormat="1" applyFont="1" applyFill="1" applyBorder="1">
      <alignment/>
      <protection/>
    </xf>
    <xf numFmtId="188" fontId="12" fillId="8" borderId="0" xfId="54" applyNumberFormat="1" applyFont="1" applyFill="1" applyBorder="1">
      <alignment/>
      <protection/>
    </xf>
    <xf numFmtId="3" fontId="12" fillId="8" borderId="0" xfId="54" applyNumberFormat="1" applyFont="1" applyFill="1" applyBorder="1">
      <alignment/>
      <protection/>
    </xf>
    <xf numFmtId="4" fontId="12" fillId="8" borderId="0" xfId="54" applyNumberFormat="1" applyFont="1" applyFill="1" applyBorder="1">
      <alignment/>
      <protection/>
    </xf>
    <xf numFmtId="1" fontId="19" fillId="8" borderId="0" xfId="0" applyNumberFormat="1" applyFont="1" applyFill="1" applyBorder="1" applyAlignment="1">
      <alignment horizontal="center"/>
    </xf>
    <xf numFmtId="205" fontId="12" fillId="8" borderId="0" xfId="54" applyNumberFormat="1" applyFont="1" applyFill="1" applyBorder="1" applyAlignment="1">
      <alignment horizontal="right"/>
      <protection/>
    </xf>
    <xf numFmtId="205" fontId="17" fillId="8" borderId="0" xfId="54" applyNumberFormat="1" applyFont="1" applyFill="1" applyBorder="1" applyAlignment="1">
      <alignment horizontal="right"/>
      <protection/>
    </xf>
    <xf numFmtId="198" fontId="46" fillId="8" borderId="0" xfId="0" applyNumberFormat="1" applyFont="1" applyFill="1" applyBorder="1" applyAlignment="1">
      <alignment/>
    </xf>
    <xf numFmtId="0" fontId="17" fillId="8" borderId="0" xfId="0" applyFont="1" applyFill="1" applyBorder="1" applyAlignment="1">
      <alignment/>
    </xf>
    <xf numFmtId="189" fontId="12" fillId="8" borderId="0" xfId="0" applyNumberFormat="1" applyFont="1" applyFill="1" applyBorder="1" applyAlignment="1">
      <alignment/>
    </xf>
    <xf numFmtId="189" fontId="12" fillId="8" borderId="0" xfId="52" applyNumberFormat="1" applyFont="1" applyFill="1" applyBorder="1" applyAlignment="1">
      <alignment/>
    </xf>
    <xf numFmtId="189" fontId="17" fillId="8" borderId="0" xfId="52" applyNumberFormat="1" applyFont="1" applyFill="1" applyBorder="1" applyAlignment="1">
      <alignment/>
    </xf>
    <xf numFmtId="177" fontId="12" fillId="8" borderId="0" xfId="25" applyFont="1" applyFill="1" applyBorder="1" applyAlignment="1">
      <alignment/>
    </xf>
    <xf numFmtId="3" fontId="12" fillId="8" borderId="0" xfId="52" applyNumberFormat="1" applyFont="1" applyFill="1" applyBorder="1" applyAlignment="1">
      <alignment/>
    </xf>
    <xf numFmtId="3" fontId="17" fillId="8" borderId="0" xfId="52" applyNumberFormat="1" applyFont="1" applyFill="1" applyBorder="1" applyAlignment="1">
      <alignment/>
    </xf>
    <xf numFmtId="191" fontId="12" fillId="8" borderId="0" xfId="52" applyNumberFormat="1" applyFont="1" applyFill="1" applyBorder="1" applyAlignment="1">
      <alignment/>
    </xf>
    <xf numFmtId="191" fontId="17" fillId="8" borderId="0" xfId="52" applyNumberFormat="1" applyFont="1" applyFill="1" applyBorder="1" applyAlignment="1">
      <alignment/>
    </xf>
    <xf numFmtId="188" fontId="17" fillId="8" borderId="0" xfId="52" applyNumberFormat="1" applyFont="1" applyFill="1" applyBorder="1" applyAlignment="1">
      <alignment/>
    </xf>
    <xf numFmtId="1" fontId="16" fillId="8" borderId="0" xfId="0" applyNumberFormat="1" applyFont="1" applyFill="1" applyBorder="1" applyAlignment="1">
      <alignment horizontal="center"/>
    </xf>
    <xf numFmtId="199" fontId="12" fillId="8" borderId="0" xfId="25" applyNumberFormat="1" applyFont="1" applyFill="1" applyBorder="1" applyAlignment="1">
      <alignment/>
    </xf>
    <xf numFmtId="199" fontId="17" fillId="8" borderId="0" xfId="25" applyNumberFormat="1" applyFont="1" applyFill="1" applyBorder="1" applyAlignment="1">
      <alignment/>
    </xf>
    <xf numFmtId="189" fontId="17" fillId="8" borderId="0" xfId="0" applyNumberFormat="1" applyFont="1" applyFill="1" applyBorder="1" applyAlignment="1">
      <alignment/>
    </xf>
    <xf numFmtId="189" fontId="12" fillId="8" borderId="0" xfId="52" applyNumberFormat="1" applyFont="1" applyFill="1" applyBorder="1" applyAlignment="1">
      <alignment horizontal="right" vertical="center"/>
    </xf>
    <xf numFmtId="199" fontId="12" fillId="8" borderId="0" xfId="25" applyNumberFormat="1" applyFont="1" applyFill="1" applyBorder="1" applyAlignment="1">
      <alignment horizontal="right" vertical="center"/>
    </xf>
    <xf numFmtId="199" fontId="17" fillId="8" borderId="0" xfId="25" applyNumberFormat="1" applyFont="1" applyFill="1" applyBorder="1" applyAlignment="1">
      <alignment horizontal="right" vertical="center"/>
    </xf>
    <xf numFmtId="189" fontId="12" fillId="8" borderId="0" xfId="25" applyNumberFormat="1" applyFont="1" applyFill="1" applyBorder="1" applyAlignment="1">
      <alignment horizontal="right" vertical="center"/>
    </xf>
    <xf numFmtId="198" fontId="12" fillId="8" borderId="0" xfId="25" applyNumberFormat="1" applyFont="1" applyFill="1" applyBorder="1" applyAlignment="1">
      <alignment horizontal="right" vertical="center"/>
    </xf>
    <xf numFmtId="198" fontId="17" fillId="8" borderId="0" xfId="25" applyNumberFormat="1" applyFont="1" applyFill="1" applyBorder="1" applyAlignment="1">
      <alignment horizontal="right" vertical="center"/>
    </xf>
    <xf numFmtId="198" fontId="12" fillId="6" borderId="0" xfId="0" applyNumberFormat="1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188" fontId="33" fillId="0" borderId="0" xfId="0" applyNumberFormat="1" applyFont="1" applyFill="1" applyBorder="1" applyAlignment="1">
      <alignment horizontal="right"/>
    </xf>
    <xf numFmtId="188" fontId="12" fillId="9" borderId="0" xfId="0" applyNumberFormat="1" applyFont="1" applyFill="1" applyBorder="1" applyAlignment="1">
      <alignment horizontal="right"/>
    </xf>
    <xf numFmtId="188" fontId="12" fillId="8" borderId="0" xfId="0" applyNumberFormat="1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 horizontal="right"/>
    </xf>
    <xf numFmtId="188" fontId="12" fillId="0" borderId="0" xfId="54" applyNumberFormat="1" applyFont="1" applyFill="1" applyBorder="1">
      <alignment/>
      <protection/>
    </xf>
    <xf numFmtId="0" fontId="12" fillId="0" borderId="0" xfId="54" applyFont="1" applyFill="1" applyBorder="1">
      <alignment/>
      <protection/>
    </xf>
    <xf numFmtId="188" fontId="33" fillId="0" borderId="0" xfId="25" applyNumberFormat="1" applyFont="1" applyFill="1" applyBorder="1" applyAlignment="1">
      <alignment horizontal="right"/>
    </xf>
    <xf numFmtId="188" fontId="12" fillId="8" borderId="0" xfId="25" applyNumberFormat="1" applyFont="1" applyFill="1" applyBorder="1" applyAlignment="1">
      <alignment horizontal="right"/>
    </xf>
    <xf numFmtId="0" fontId="12" fillId="0" borderId="0" xfId="0" applyFont="1" applyFill="1" applyAlignment="1" applyProtection="1">
      <alignment horizontal="right"/>
      <protection/>
    </xf>
    <xf numFmtId="198" fontId="33" fillId="0" borderId="0" xfId="0" applyNumberFormat="1" applyFont="1" applyFill="1" applyBorder="1" applyAlignment="1">
      <alignment horizontal="right"/>
    </xf>
    <xf numFmtId="0" fontId="12" fillId="0" borderId="0" xfId="53" applyFont="1" applyAlignment="1" applyProtection="1">
      <alignment horizontal="right"/>
      <protection/>
    </xf>
    <xf numFmtId="198" fontId="12" fillId="0" borderId="0" xfId="52" applyNumberFormat="1" applyFont="1" applyFill="1" applyAlignment="1">
      <alignment/>
    </xf>
    <xf numFmtId="198" fontId="12" fillId="6" borderId="0" xfId="52" applyNumberFormat="1" applyFont="1" applyFill="1" applyAlignment="1">
      <alignment/>
    </xf>
    <xf numFmtId="13" fontId="33" fillId="0" borderId="0" xfId="25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30" applyFont="1" applyFill="1" applyAlignment="1">
      <alignment horizontal="left" vertical="center"/>
    </xf>
    <xf numFmtId="0" fontId="55" fillId="0" borderId="0" xfId="3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9" fillId="0" borderId="0" xfId="0" applyFont="1" applyFill="1" applyAlignment="1">
      <alignment/>
    </xf>
    <xf numFmtId="2" fontId="49" fillId="0" borderId="0" xfId="0" applyNumberFormat="1" applyFont="1" applyFill="1" applyAlignment="1">
      <alignment horizontal="right"/>
    </xf>
    <xf numFmtId="203" fontId="33" fillId="0" borderId="0" xfId="55" applyFont="1" applyBorder="1" applyAlignment="1">
      <alignment horizontal="right" wrapText="1"/>
      <protection/>
    </xf>
    <xf numFmtId="0" fontId="37" fillId="0" borderId="5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1" fontId="35" fillId="0" borderId="5" xfId="0" applyNumberFormat="1" applyFont="1" applyFill="1" applyBorder="1" applyAlignment="1">
      <alignment horizontal="right"/>
    </xf>
    <xf numFmtId="1" fontId="19" fillId="8" borderId="5" xfId="0" applyNumberFormat="1" applyFont="1" applyFill="1" applyBorder="1" applyAlignment="1">
      <alignment horizontal="right"/>
    </xf>
    <xf numFmtId="1" fontId="19" fillId="7" borderId="5" xfId="0" applyNumberFormat="1" applyFont="1" applyFill="1" applyBorder="1" applyAlignment="1">
      <alignment horizontal="right"/>
    </xf>
    <xf numFmtId="0" fontId="34" fillId="0" borderId="5" xfId="0" applyFont="1" applyFill="1" applyBorder="1" applyAlignment="1">
      <alignment/>
    </xf>
    <xf numFmtId="0" fontId="33" fillId="0" borderId="5" xfId="0" applyFont="1" applyFill="1" applyBorder="1" applyAlignment="1">
      <alignment/>
    </xf>
    <xf numFmtId="198" fontId="12" fillId="0" borderId="5" xfId="0" applyNumberFormat="1" applyFont="1" applyFill="1" applyBorder="1" applyAlignment="1">
      <alignment/>
    </xf>
    <xf numFmtId="198" fontId="33" fillId="0" borderId="5" xfId="0" applyNumberFormat="1" applyFont="1" applyFill="1" applyBorder="1" applyAlignment="1">
      <alignment/>
    </xf>
    <xf numFmtId="198" fontId="12" fillId="8" borderId="5" xfId="0" applyNumberFormat="1" applyFont="1" applyFill="1" applyBorder="1" applyAlignment="1">
      <alignment/>
    </xf>
    <xf numFmtId="198" fontId="12" fillId="7" borderId="5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right"/>
    </xf>
    <xf numFmtId="188" fontId="33" fillId="0" borderId="5" xfId="0" applyNumberFormat="1" applyFont="1" applyFill="1" applyBorder="1" applyAlignment="1">
      <alignment/>
    </xf>
    <xf numFmtId="188" fontId="12" fillId="8" borderId="5" xfId="0" applyNumberFormat="1" applyFont="1" applyFill="1" applyBorder="1" applyAlignment="1">
      <alignment/>
    </xf>
    <xf numFmtId="1" fontId="19" fillId="8" borderId="5" xfId="0" applyNumberFormat="1" applyFont="1" applyFill="1" applyBorder="1" applyAlignment="1">
      <alignment horizontal="center"/>
    </xf>
    <xf numFmtId="0" fontId="17" fillId="8" borderId="5" xfId="0" applyFont="1" applyFill="1" applyBorder="1" applyAlignment="1">
      <alignment/>
    </xf>
    <xf numFmtId="0" fontId="34" fillId="0" borderId="6" xfId="0" applyFont="1" applyFill="1" applyBorder="1" applyAlignment="1">
      <alignment/>
    </xf>
    <xf numFmtId="0" fontId="33" fillId="0" borderId="5" xfId="54" applyFont="1" applyFill="1" applyBorder="1">
      <alignment/>
      <protection/>
    </xf>
    <xf numFmtId="198" fontId="18" fillId="0" borderId="5" xfId="54" applyNumberFormat="1" applyFont="1" applyFill="1" applyBorder="1">
      <alignment/>
      <protection/>
    </xf>
    <xf numFmtId="188" fontId="33" fillId="0" borderId="5" xfId="54" applyNumberFormat="1" applyFont="1" applyFill="1" applyBorder="1">
      <alignment/>
      <protection/>
    </xf>
    <xf numFmtId="188" fontId="12" fillId="8" borderId="5" xfId="54" applyNumberFormat="1" applyFont="1" applyFill="1" applyBorder="1">
      <alignment/>
      <protection/>
    </xf>
    <xf numFmtId="189" fontId="33" fillId="0" borderId="5" xfId="52" applyNumberFormat="1" applyFont="1" applyFill="1" applyBorder="1" applyAlignment="1">
      <alignment/>
    </xf>
    <xf numFmtId="189" fontId="33" fillId="0" borderId="5" xfId="52" applyNumberFormat="1" applyFont="1" applyFill="1" applyBorder="1" applyAlignment="1">
      <alignment horizontal="right"/>
    </xf>
    <xf numFmtId="0" fontId="18" fillId="0" borderId="5" xfId="54" applyFont="1" applyFill="1" applyBorder="1">
      <alignment/>
      <protection/>
    </xf>
    <xf numFmtId="0" fontId="34" fillId="0" borderId="5" xfId="0" applyFont="1" applyFill="1" applyBorder="1" applyAlignment="1">
      <alignment horizontal="left"/>
    </xf>
    <xf numFmtId="1" fontId="32" fillId="0" borderId="5" xfId="0" applyNumberFormat="1" applyFont="1" applyFill="1" applyBorder="1" applyAlignment="1">
      <alignment horizontal="center"/>
    </xf>
    <xf numFmtId="1" fontId="45" fillId="8" borderId="5" xfId="0" applyNumberFormat="1" applyFont="1" applyFill="1" applyBorder="1" applyAlignment="1">
      <alignment horizontal="center"/>
    </xf>
    <xf numFmtId="0" fontId="42" fillId="0" borderId="5" xfId="0" applyNumberFormat="1" applyFont="1" applyFill="1" applyBorder="1" applyAlignment="1">
      <alignment horizontal="right" vertical="center"/>
    </xf>
    <xf numFmtId="1" fontId="36" fillId="0" borderId="5" xfId="0" applyNumberFormat="1" applyFont="1" applyFill="1" applyBorder="1" applyAlignment="1">
      <alignment horizontal="center"/>
    </xf>
    <xf numFmtId="1" fontId="16" fillId="7" borderId="5" xfId="0" applyNumberFormat="1" applyFont="1" applyFill="1" applyBorder="1" applyAlignment="1">
      <alignment horizontal="center"/>
    </xf>
    <xf numFmtId="189" fontId="35" fillId="0" borderId="5" xfId="52" applyNumberFormat="1" applyFont="1" applyFill="1" applyBorder="1" applyAlignment="1">
      <alignment horizontal="right"/>
    </xf>
    <xf numFmtId="0" fontId="33" fillId="0" borderId="5" xfId="0" applyFont="1" applyFill="1" applyBorder="1" applyAlignment="1">
      <alignment horizontal="right"/>
    </xf>
    <xf numFmtId="189" fontId="12" fillId="8" borderId="5" xfId="52" applyNumberFormat="1" applyFont="1" applyFill="1" applyBorder="1" applyAlignment="1">
      <alignment/>
    </xf>
    <xf numFmtId="177" fontId="33" fillId="0" borderId="5" xfId="25" applyFont="1" applyFill="1" applyBorder="1" applyAlignment="1">
      <alignment/>
    </xf>
    <xf numFmtId="177" fontId="12" fillId="8" borderId="5" xfId="25" applyFont="1" applyFill="1" applyBorder="1" applyAlignment="1">
      <alignment/>
    </xf>
    <xf numFmtId="177" fontId="12" fillId="7" borderId="5" xfId="25" applyFont="1" applyFill="1" applyBorder="1" applyAlignment="1">
      <alignment/>
    </xf>
    <xf numFmtId="188" fontId="33" fillId="0" borderId="5" xfId="52" applyNumberFormat="1" applyFont="1" applyFill="1" applyBorder="1" applyAlignment="1">
      <alignment/>
    </xf>
    <xf numFmtId="188" fontId="12" fillId="8" borderId="5" xfId="52" applyNumberFormat="1" applyFont="1" applyFill="1" applyBorder="1" applyAlignment="1">
      <alignment/>
    </xf>
    <xf numFmtId="0" fontId="37" fillId="0" borderId="6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center"/>
    </xf>
    <xf numFmtId="188" fontId="33" fillId="0" borderId="5" xfId="25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 horizontal="right"/>
    </xf>
    <xf numFmtId="1" fontId="19" fillId="7" borderId="0" xfId="0" applyNumberFormat="1" applyFont="1" applyFill="1" applyBorder="1" applyAlignment="1">
      <alignment horizontal="right"/>
    </xf>
    <xf numFmtId="0" fontId="33" fillId="0" borderId="6" xfId="0" applyFont="1" applyFill="1" applyBorder="1" applyAlignment="1">
      <alignment/>
    </xf>
    <xf numFmtId="0" fontId="23" fillId="0" borderId="5" xfId="52" applyNumberFormat="1" applyFont="1" applyFill="1" applyBorder="1" applyAlignment="1">
      <alignment horizontal="right"/>
    </xf>
    <xf numFmtId="188" fontId="34" fillId="0" borderId="5" xfId="0" applyNumberFormat="1" applyFont="1" applyFill="1" applyBorder="1" applyAlignment="1">
      <alignment/>
    </xf>
    <xf numFmtId="188" fontId="17" fillId="8" borderId="5" xfId="0" applyNumberFormat="1" applyFont="1" applyFill="1" applyBorder="1" applyAlignment="1">
      <alignment/>
    </xf>
    <xf numFmtId="188" fontId="17" fillId="7" borderId="5" xfId="0" applyNumberFormat="1" applyFont="1" applyFill="1" applyBorder="1" applyAlignment="1">
      <alignment/>
    </xf>
    <xf numFmtId="0" fontId="23" fillId="0" borderId="5" xfId="0" applyNumberFormat="1" applyFont="1" applyFill="1" applyBorder="1" applyAlignment="1">
      <alignment horizontal="right"/>
    </xf>
    <xf numFmtId="189" fontId="33" fillId="0" borderId="5" xfId="25" applyNumberFormat="1" applyFont="1" applyFill="1" applyBorder="1" applyAlignment="1">
      <alignment horizontal="right"/>
    </xf>
    <xf numFmtId="188" fontId="33" fillId="6" borderId="5" xfId="0" applyNumberFormat="1" applyFont="1" applyFill="1" applyBorder="1" applyAlignment="1">
      <alignment/>
    </xf>
    <xf numFmtId="188" fontId="12" fillId="7" borderId="5" xfId="25" applyNumberFormat="1" applyFont="1" applyFill="1" applyBorder="1" applyAlignment="1">
      <alignment/>
    </xf>
    <xf numFmtId="189" fontId="12" fillId="8" borderId="5" xfId="0" applyNumberFormat="1" applyFont="1" applyFill="1" applyBorder="1" applyAlignment="1">
      <alignment/>
    </xf>
    <xf numFmtId="199" fontId="12" fillId="8" borderId="5" xfId="25" applyNumberFormat="1" applyFont="1" applyFill="1" applyBorder="1" applyAlignment="1">
      <alignment/>
    </xf>
    <xf numFmtId="0" fontId="37" fillId="0" borderId="5" xfId="0" applyFont="1" applyFill="1" applyBorder="1" applyAlignment="1">
      <alignment/>
    </xf>
    <xf numFmtId="199" fontId="12" fillId="7" borderId="5" xfId="25" applyNumberFormat="1" applyFont="1" applyFill="1" applyBorder="1" applyAlignment="1">
      <alignment/>
    </xf>
    <xf numFmtId="189" fontId="33" fillId="0" borderId="5" xfId="52" applyNumberFormat="1" applyFont="1" applyFill="1" applyBorder="1" applyAlignment="1">
      <alignment horizontal="right" vertical="center"/>
    </xf>
    <xf numFmtId="189" fontId="12" fillId="8" borderId="5" xfId="52" applyNumberFormat="1" applyFont="1" applyFill="1" applyBorder="1" applyAlignment="1">
      <alignment horizontal="right" vertical="center"/>
    </xf>
    <xf numFmtId="199" fontId="33" fillId="0" borderId="5" xfId="25" applyNumberFormat="1" applyFont="1" applyFill="1" applyBorder="1" applyAlignment="1">
      <alignment horizontal="right" vertical="center"/>
    </xf>
    <xf numFmtId="199" fontId="12" fillId="8" borderId="5" xfId="25" applyNumberFormat="1" applyFont="1" applyFill="1" applyBorder="1" applyAlignment="1">
      <alignment horizontal="right" vertical="center"/>
    </xf>
    <xf numFmtId="0" fontId="49" fillId="0" borderId="5" xfId="0" applyFont="1" applyFill="1" applyBorder="1" applyAlignment="1">
      <alignment/>
    </xf>
    <xf numFmtId="0" fontId="50" fillId="0" borderId="5" xfId="0" applyFont="1" applyFill="1" applyBorder="1" applyAlignment="1">
      <alignment/>
    </xf>
    <xf numFmtId="0" fontId="51" fillId="0" borderId="5" xfId="0" applyFont="1" applyFill="1" applyBorder="1" applyAlignment="1">
      <alignment/>
    </xf>
    <xf numFmtId="198" fontId="12" fillId="0" borderId="0" xfId="52" applyNumberFormat="1" applyFont="1" applyFill="1" applyBorder="1" applyAlignment="1">
      <alignment horizontal="right"/>
    </xf>
    <xf numFmtId="198" fontId="12" fillId="0" borderId="6" xfId="0" applyNumberFormat="1" applyFont="1" applyFill="1" applyBorder="1" applyAlignment="1">
      <alignment horizontal="right"/>
    </xf>
    <xf numFmtId="198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 applyAlignment="1" applyProtection="1">
      <alignment horizontal="right"/>
      <protection/>
    </xf>
    <xf numFmtId="0" fontId="17" fillId="0" borderId="5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/>
    </xf>
    <xf numFmtId="198" fontId="33" fillId="0" borderId="5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right"/>
    </xf>
    <xf numFmtId="2" fontId="33" fillId="0" borderId="5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99" fontId="33" fillId="0" borderId="0" xfId="25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" fontId="35" fillId="6" borderId="5" xfId="0" applyNumberFormat="1" applyFont="1" applyFill="1" applyBorder="1" applyAlignment="1">
      <alignment horizontal="right"/>
    </xf>
    <xf numFmtId="198" fontId="33" fillId="6" borderId="5" xfId="0" applyNumberFormat="1" applyFont="1" applyFill="1" applyBorder="1" applyAlignment="1">
      <alignment/>
    </xf>
    <xf numFmtId="188" fontId="33" fillId="6" borderId="0" xfId="0" applyNumberFormat="1" applyFont="1" applyFill="1" applyBorder="1" applyAlignment="1">
      <alignment horizontal="right"/>
    </xf>
    <xf numFmtId="1" fontId="35" fillId="6" borderId="5" xfId="0" applyNumberFormat="1" applyFont="1" applyFill="1" applyBorder="1" applyAlignment="1">
      <alignment horizontal="center"/>
    </xf>
    <xf numFmtId="198" fontId="34" fillId="6" borderId="0" xfId="0" applyNumberFormat="1" applyFont="1" applyFill="1" applyBorder="1" applyAlignment="1">
      <alignment/>
    </xf>
    <xf numFmtId="1" fontId="36" fillId="6" borderId="5" xfId="0" applyNumberFormat="1" applyFont="1" applyFill="1" applyBorder="1" applyAlignment="1">
      <alignment horizontal="center"/>
    </xf>
    <xf numFmtId="199" fontId="33" fillId="6" borderId="0" xfId="25" applyNumberFormat="1" applyFont="1" applyFill="1" applyBorder="1" applyAlignment="1">
      <alignment horizontal="right" vertical="center"/>
    </xf>
    <xf numFmtId="199" fontId="34" fillId="6" borderId="0" xfId="25" applyNumberFormat="1" applyFont="1" applyFill="1" applyBorder="1" applyAlignment="1">
      <alignment horizontal="right" vertical="center"/>
    </xf>
    <xf numFmtId="188" fontId="33" fillId="6" borderId="0" xfId="0" applyNumberFormat="1" applyFont="1" applyFill="1" applyBorder="1" applyAlignment="1">
      <alignment horizontal="center"/>
    </xf>
    <xf numFmtId="1" fontId="30" fillId="6" borderId="6" xfId="0" applyNumberFormat="1" applyFont="1" applyFill="1" applyBorder="1" applyAlignment="1">
      <alignment horizontal="center"/>
    </xf>
    <xf numFmtId="1" fontId="47" fillId="7" borderId="6" xfId="0" applyNumberFormat="1" applyFont="1" applyFill="1" applyBorder="1" applyAlignment="1">
      <alignment horizontal="center"/>
    </xf>
    <xf numFmtId="189" fontId="57" fillId="0" borderId="0" xfId="52" applyNumberFormat="1" applyFont="1" applyFill="1" applyBorder="1" applyAlignment="1">
      <alignment horizontal="center" vertical="top"/>
    </xf>
    <xf numFmtId="188" fontId="12" fillId="8" borderId="5" xfId="0" applyNumberFormat="1" applyFont="1" applyFill="1" applyBorder="1" applyAlignment="1">
      <alignment horizontal="right"/>
    </xf>
    <xf numFmtId="188" fontId="17" fillId="8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9" fontId="12" fillId="8" borderId="0" xfId="0" applyNumberFormat="1" applyFont="1" applyFill="1" applyBorder="1" applyAlignment="1">
      <alignment horizontal="right"/>
    </xf>
    <xf numFmtId="199" fontId="12" fillId="8" borderId="0" xfId="25" applyNumberFormat="1" applyFont="1" applyFill="1" applyBorder="1" applyAlignment="1">
      <alignment horizontal="right"/>
    </xf>
    <xf numFmtId="199" fontId="12" fillId="0" borderId="0" xfId="25" applyNumberFormat="1" applyFont="1" applyFill="1" applyBorder="1" applyAlignment="1">
      <alignment horizontal="right"/>
    </xf>
    <xf numFmtId="188" fontId="33" fillId="0" borderId="5" xfId="0" applyNumberFormat="1" applyFont="1" applyFill="1" applyBorder="1" applyAlignment="1">
      <alignment horizontal="right"/>
    </xf>
    <xf numFmtId="3" fontId="33" fillId="6" borderId="0" xfId="52" applyNumberFormat="1" applyFont="1" applyFill="1" applyBorder="1" applyAlignment="1">
      <alignment/>
    </xf>
    <xf numFmtId="3" fontId="34" fillId="6" borderId="0" xfId="52" applyNumberFormat="1" applyFont="1" applyFill="1" applyBorder="1" applyAlignment="1">
      <alignment/>
    </xf>
    <xf numFmtId="189" fontId="33" fillId="6" borderId="0" xfId="52" applyNumberFormat="1" applyFont="1" applyFill="1" applyBorder="1" applyAlignment="1">
      <alignment/>
    </xf>
    <xf numFmtId="0" fontId="34" fillId="6" borderId="0" xfId="0" applyFont="1" applyFill="1" applyAlignment="1">
      <alignment/>
    </xf>
    <xf numFmtId="189" fontId="33" fillId="6" borderId="5" xfId="52" applyNumberFormat="1" applyFont="1" applyFill="1" applyBorder="1" applyAlignment="1">
      <alignment/>
    </xf>
    <xf numFmtId="189" fontId="34" fillId="6" borderId="0" xfId="52" applyNumberFormat="1" applyFont="1" applyFill="1" applyBorder="1" applyAlignment="1">
      <alignment/>
    </xf>
    <xf numFmtId="189" fontId="12" fillId="0" borderId="0" xfId="52" applyNumberFormat="1" applyFont="1" applyFill="1" applyBorder="1" applyAlignment="1">
      <alignment horizontal="right"/>
    </xf>
    <xf numFmtId="189" fontId="13" fillId="0" borderId="0" xfId="52" applyNumberFormat="1" applyFont="1" applyFill="1" applyBorder="1" applyAlignment="1">
      <alignment horizontal="right" vertical="center"/>
    </xf>
    <xf numFmtId="198" fontId="57" fillId="0" borderId="0" xfId="52" applyNumberFormat="1" applyFont="1" applyFill="1" applyBorder="1" applyAlignment="1">
      <alignment horizontal="right"/>
    </xf>
    <xf numFmtId="0" fontId="33" fillId="6" borderId="5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" fontId="36" fillId="0" borderId="5" xfId="0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189" fontId="33" fillId="0" borderId="5" xfId="0" applyNumberFormat="1" applyFont="1" applyFill="1" applyBorder="1" applyAlignment="1">
      <alignment horizontal="right"/>
    </xf>
    <xf numFmtId="199" fontId="33" fillId="0" borderId="5" xfId="25" applyNumberFormat="1" applyFont="1" applyFill="1" applyBorder="1" applyAlignment="1">
      <alignment horizontal="right"/>
    </xf>
    <xf numFmtId="199" fontId="34" fillId="0" borderId="0" xfId="25" applyNumberFormat="1" applyFont="1" applyFill="1" applyBorder="1" applyAlignment="1">
      <alignment horizontal="right"/>
    </xf>
    <xf numFmtId="189" fontId="34" fillId="0" borderId="0" xfId="0" applyNumberFormat="1" applyFont="1" applyFill="1" applyBorder="1" applyAlignment="1">
      <alignment horizontal="right"/>
    </xf>
    <xf numFmtId="189" fontId="33" fillId="0" borderId="0" xfId="52" applyNumberFormat="1" applyFont="1" applyFill="1" applyBorder="1" applyAlignment="1">
      <alignment vertical="center"/>
    </xf>
    <xf numFmtId="189" fontId="33" fillId="0" borderId="5" xfId="52" applyNumberFormat="1" applyFont="1" applyFill="1" applyBorder="1" applyAlignment="1">
      <alignment vertical="center"/>
    </xf>
    <xf numFmtId="199" fontId="33" fillId="0" borderId="0" xfId="25" applyNumberFormat="1" applyFont="1" applyFill="1" applyBorder="1" applyAlignment="1">
      <alignment vertical="center"/>
    </xf>
    <xf numFmtId="199" fontId="33" fillId="0" borderId="5" xfId="25" applyNumberFormat="1" applyFont="1" applyFill="1" applyBorder="1" applyAlignment="1">
      <alignment vertical="center"/>
    </xf>
    <xf numFmtId="199" fontId="33" fillId="0" borderId="0" xfId="25" applyNumberFormat="1" applyFont="1" applyFill="1" applyBorder="1" applyAlignment="1">
      <alignment/>
    </xf>
    <xf numFmtId="1" fontId="57" fillId="0" borderId="6" xfId="0" applyNumberFormat="1" applyFont="1" applyFill="1" applyBorder="1" applyAlignment="1">
      <alignment horizontal="right" vertical="top"/>
    </xf>
    <xf numFmtId="1" fontId="19" fillId="8" borderId="0" xfId="0" applyNumberFormat="1" applyFont="1" applyFill="1" applyBorder="1" applyAlignment="1">
      <alignment horizontal="right"/>
    </xf>
    <xf numFmtId="199" fontId="24" fillId="8" borderId="0" xfId="25" applyNumberFormat="1" applyFont="1" applyFill="1" applyBorder="1" applyAlignment="1">
      <alignment horizontal="right" vertical="center"/>
    </xf>
    <xf numFmtId="198" fontId="26" fillId="6" borderId="0" xfId="52" applyNumberFormat="1" applyFont="1" applyFill="1" applyBorder="1" applyAlignment="1">
      <alignment vertical="center"/>
    </xf>
    <xf numFmtId="199" fontId="23" fillId="8" borderId="0" xfId="25" applyNumberFormat="1" applyFont="1" applyFill="1" applyBorder="1" applyAlignment="1">
      <alignment horizontal="right" vertical="center"/>
    </xf>
    <xf numFmtId="199" fontId="23" fillId="8" borderId="5" xfId="25" applyNumberFormat="1" applyFont="1" applyFill="1" applyBorder="1" applyAlignment="1">
      <alignment horizontal="right" vertical="center"/>
    </xf>
    <xf numFmtId="199" fontId="23" fillId="8" borderId="0" xfId="25" applyNumberFormat="1" applyFont="1" applyFill="1" applyBorder="1" applyAlignment="1">
      <alignment horizontal="right"/>
    </xf>
    <xf numFmtId="198" fontId="23" fillId="0" borderId="0" xfId="0" applyNumberFormat="1" applyFont="1" applyFill="1" applyBorder="1" applyAlignment="1">
      <alignment horizontal="right"/>
    </xf>
    <xf numFmtId="1" fontId="58" fillId="8" borderId="5" xfId="0" applyNumberFormat="1" applyFont="1" applyFill="1" applyBorder="1" applyAlignment="1">
      <alignment horizontal="right"/>
    </xf>
    <xf numFmtId="189" fontId="23" fillId="8" borderId="0" xfId="52" applyNumberFormat="1" applyFont="1" applyFill="1" applyBorder="1" applyAlignment="1">
      <alignment horizontal="right" vertical="center"/>
    </xf>
    <xf numFmtId="199" fontId="23" fillId="8" borderId="0" xfId="25" applyNumberFormat="1" applyFont="1" applyFill="1" applyBorder="1" applyAlignment="1">
      <alignment vertical="center"/>
    </xf>
    <xf numFmtId="199" fontId="23" fillId="8" borderId="0" xfId="25" applyNumberFormat="1" applyFont="1" applyFill="1" applyBorder="1" applyAlignment="1">
      <alignment/>
    </xf>
    <xf numFmtId="188" fontId="34" fillId="6" borderId="5" xfId="0" applyNumberFormat="1" applyFont="1" applyFill="1" applyBorder="1" applyAlignment="1">
      <alignment/>
    </xf>
    <xf numFmtId="189" fontId="33" fillId="6" borderId="0" xfId="0" applyNumberFormat="1" applyFont="1" applyFill="1" applyBorder="1" applyAlignment="1">
      <alignment horizontal="right"/>
    </xf>
    <xf numFmtId="189" fontId="33" fillId="6" borderId="5" xfId="0" applyNumberFormat="1" applyFont="1" applyFill="1" applyBorder="1" applyAlignment="1">
      <alignment horizontal="right"/>
    </xf>
    <xf numFmtId="189" fontId="34" fillId="6" borderId="0" xfId="0" applyNumberFormat="1" applyFont="1" applyFill="1" applyBorder="1" applyAlignment="1">
      <alignment horizontal="right"/>
    </xf>
    <xf numFmtId="10" fontId="33" fillId="6" borderId="0" xfId="0" applyNumberFormat="1" applyFont="1" applyFill="1" applyBorder="1" applyAlignment="1">
      <alignment horizontal="right"/>
    </xf>
    <xf numFmtId="10" fontId="35" fillId="6" borderId="5" xfId="0" applyNumberFormat="1" applyFont="1" applyFill="1" applyBorder="1" applyAlignment="1">
      <alignment horizontal="right"/>
    </xf>
    <xf numFmtId="189" fontId="34" fillId="6" borderId="5" xfId="0" applyNumberFormat="1" applyFont="1" applyFill="1" applyBorder="1" applyAlignment="1">
      <alignment horizontal="right"/>
    </xf>
    <xf numFmtId="189" fontId="33" fillId="6" borderId="6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/>
    </xf>
    <xf numFmtId="189" fontId="34" fillId="0" borderId="0" xfId="52" applyNumberFormat="1" applyFont="1" applyFill="1" applyBorder="1" applyAlignment="1">
      <alignment horizontal="right" vertical="center"/>
    </xf>
    <xf numFmtId="189" fontId="34" fillId="6" borderId="6" xfId="0" applyNumberFormat="1" applyFont="1" applyFill="1" applyBorder="1" applyAlignment="1">
      <alignment horizontal="right"/>
    </xf>
    <xf numFmtId="1" fontId="19" fillId="9" borderId="5" xfId="0" applyNumberFormat="1" applyFont="1" applyFill="1" applyBorder="1" applyAlignment="1">
      <alignment horizontal="right"/>
    </xf>
    <xf numFmtId="188" fontId="12" fillId="9" borderId="0" xfId="0" applyNumberFormat="1" applyFont="1" applyFill="1" applyBorder="1" applyAlignment="1">
      <alignment/>
    </xf>
    <xf numFmtId="198" fontId="12" fillId="9" borderId="5" xfId="0" applyNumberFormat="1" applyFont="1" applyFill="1" applyBorder="1" applyAlignment="1">
      <alignment/>
    </xf>
    <xf numFmtId="188" fontId="12" fillId="9" borderId="5" xfId="0" applyNumberFormat="1" applyFont="1" applyFill="1" applyBorder="1" applyAlignment="1">
      <alignment/>
    </xf>
    <xf numFmtId="188" fontId="17" fillId="9" borderId="0" xfId="0" applyNumberFormat="1" applyFont="1" applyFill="1" applyBorder="1" applyAlignment="1">
      <alignment/>
    </xf>
    <xf numFmtId="1" fontId="19" fillId="9" borderId="5" xfId="0" applyNumberFormat="1" applyFont="1" applyFill="1" applyBorder="1" applyAlignment="1">
      <alignment horizontal="center"/>
    </xf>
    <xf numFmtId="198" fontId="12" fillId="9" borderId="0" xfId="0" applyNumberFormat="1" applyFont="1" applyFill="1" applyBorder="1" applyAlignment="1">
      <alignment/>
    </xf>
    <xf numFmtId="0" fontId="17" fillId="9" borderId="5" xfId="0" applyFont="1" applyFill="1" applyBorder="1" applyAlignment="1">
      <alignment/>
    </xf>
    <xf numFmtId="198" fontId="17" fillId="9" borderId="0" xfId="0" applyNumberFormat="1" applyFont="1" applyFill="1" applyBorder="1" applyAlignment="1">
      <alignment/>
    </xf>
    <xf numFmtId="188" fontId="17" fillId="9" borderId="5" xfId="0" applyNumberFormat="1" applyFont="1" applyFill="1" applyBorder="1" applyAlignment="1">
      <alignment/>
    </xf>
    <xf numFmtId="188" fontId="17" fillId="9" borderId="0" xfId="54" applyNumberFormat="1" applyFont="1" applyFill="1" applyBorder="1">
      <alignment/>
      <protection/>
    </xf>
    <xf numFmtId="188" fontId="12" fillId="9" borderId="0" xfId="54" applyNumberFormat="1" applyFont="1" applyFill="1" applyBorder="1">
      <alignment/>
      <protection/>
    </xf>
    <xf numFmtId="188" fontId="12" fillId="9" borderId="5" xfId="54" applyNumberFormat="1" applyFont="1" applyFill="1" applyBorder="1">
      <alignment/>
      <protection/>
    </xf>
    <xf numFmtId="3" fontId="12" fillId="9" borderId="0" xfId="54" applyNumberFormat="1" applyFont="1" applyFill="1" applyBorder="1">
      <alignment/>
      <protection/>
    </xf>
    <xf numFmtId="4" fontId="12" fillId="9" borderId="0" xfId="54" applyNumberFormat="1" applyFont="1" applyFill="1" applyBorder="1">
      <alignment/>
      <protection/>
    </xf>
    <xf numFmtId="1" fontId="19" fillId="9" borderId="0" xfId="0" applyNumberFormat="1" applyFont="1" applyFill="1" applyBorder="1" applyAlignment="1">
      <alignment horizontal="center"/>
    </xf>
    <xf numFmtId="205" fontId="12" fillId="9" borderId="0" xfId="54" applyNumberFormat="1" applyFont="1" applyFill="1" applyBorder="1" applyAlignment="1">
      <alignment horizontal="right"/>
      <protection/>
    </xf>
    <xf numFmtId="205" fontId="17" fillId="9" borderId="0" xfId="54" applyNumberFormat="1" applyFont="1" applyFill="1" applyBorder="1" applyAlignment="1">
      <alignment horizontal="right"/>
      <protection/>
    </xf>
    <xf numFmtId="1" fontId="59" fillId="9" borderId="5" xfId="0" applyNumberFormat="1" applyFont="1" applyFill="1" applyBorder="1" applyAlignment="1">
      <alignment horizontal="center"/>
    </xf>
    <xf numFmtId="198" fontId="60" fillId="9" borderId="0" xfId="0" applyNumberFormat="1" applyFont="1" applyFill="1" applyBorder="1" applyAlignment="1">
      <alignment/>
    </xf>
    <xf numFmtId="198" fontId="12" fillId="9" borderId="0" xfId="52" applyNumberFormat="1" applyFont="1" applyFill="1" applyBorder="1" applyAlignment="1">
      <alignment/>
    </xf>
    <xf numFmtId="1" fontId="16" fillId="9" borderId="5" xfId="0" applyNumberFormat="1" applyFont="1" applyFill="1" applyBorder="1" applyAlignment="1">
      <alignment horizontal="center"/>
    </xf>
    <xf numFmtId="0" fontId="17" fillId="9" borderId="0" xfId="0" applyFont="1" applyFill="1" applyBorder="1" applyAlignment="1">
      <alignment/>
    </xf>
    <xf numFmtId="188" fontId="12" fillId="9" borderId="5" xfId="52" applyNumberFormat="1" applyFont="1" applyFill="1" applyBorder="1" applyAlignment="1">
      <alignment/>
    </xf>
    <xf numFmtId="189" fontId="12" fillId="9" borderId="0" xfId="0" applyNumberFormat="1" applyFont="1" applyFill="1" applyBorder="1" applyAlignment="1">
      <alignment/>
    </xf>
    <xf numFmtId="189" fontId="12" fillId="9" borderId="0" xfId="52" applyNumberFormat="1" applyFont="1" applyFill="1" applyBorder="1" applyAlignment="1">
      <alignment/>
    </xf>
    <xf numFmtId="189" fontId="12" fillId="9" borderId="5" xfId="52" applyNumberFormat="1" applyFont="1" applyFill="1" applyBorder="1" applyAlignment="1">
      <alignment/>
    </xf>
    <xf numFmtId="189" fontId="17" fillId="9" borderId="0" xfId="52" applyNumberFormat="1" applyFont="1" applyFill="1" applyBorder="1" applyAlignment="1">
      <alignment/>
    </xf>
    <xf numFmtId="177" fontId="12" fillId="9" borderId="0" xfId="25" applyFont="1" applyFill="1" applyBorder="1" applyAlignment="1">
      <alignment/>
    </xf>
    <xf numFmtId="177" fontId="12" fillId="9" borderId="5" xfId="25" applyFont="1" applyFill="1" applyBorder="1" applyAlignment="1">
      <alignment/>
    </xf>
    <xf numFmtId="3" fontId="12" fillId="9" borderId="0" xfId="52" applyNumberFormat="1" applyFont="1" applyFill="1" applyBorder="1" applyAlignment="1">
      <alignment/>
    </xf>
    <xf numFmtId="3" fontId="17" fillId="9" borderId="0" xfId="52" applyNumberFormat="1" applyFont="1" applyFill="1" applyBorder="1" applyAlignment="1">
      <alignment/>
    </xf>
    <xf numFmtId="191" fontId="12" fillId="9" borderId="0" xfId="52" applyNumberFormat="1" applyFont="1" applyFill="1" applyBorder="1" applyAlignment="1">
      <alignment/>
    </xf>
    <xf numFmtId="191" fontId="17" fillId="9" borderId="0" xfId="52" applyNumberFormat="1" applyFont="1" applyFill="1" applyBorder="1" applyAlignment="1">
      <alignment/>
    </xf>
    <xf numFmtId="188" fontId="12" fillId="9" borderId="0" xfId="52" applyNumberFormat="1" applyFont="1" applyFill="1" applyBorder="1" applyAlignment="1">
      <alignment/>
    </xf>
    <xf numFmtId="188" fontId="17" fillId="9" borderId="0" xfId="52" applyNumberFormat="1" applyFont="1" applyFill="1" applyBorder="1" applyAlignment="1">
      <alignment/>
    </xf>
    <xf numFmtId="188" fontId="12" fillId="9" borderId="0" xfId="25" applyNumberFormat="1" applyFont="1" applyFill="1" applyBorder="1" applyAlignment="1">
      <alignment/>
    </xf>
    <xf numFmtId="1" fontId="19" fillId="9" borderId="0" xfId="0" applyNumberFormat="1" applyFont="1" applyFill="1" applyBorder="1" applyAlignment="1">
      <alignment horizontal="right"/>
    </xf>
    <xf numFmtId="188" fontId="12" fillId="9" borderId="0" xfId="25" applyNumberFormat="1" applyFont="1" applyFill="1" applyBorder="1" applyAlignment="1">
      <alignment horizontal="right"/>
    </xf>
    <xf numFmtId="188" fontId="17" fillId="9" borderId="0" xfId="25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 horizontal="center"/>
    </xf>
    <xf numFmtId="188" fontId="12" fillId="9" borderId="5" xfId="25" applyNumberFormat="1" applyFont="1" applyFill="1" applyBorder="1" applyAlignment="1">
      <alignment/>
    </xf>
    <xf numFmtId="1" fontId="61" fillId="9" borderId="6" xfId="0" applyNumberFormat="1" applyFont="1" applyFill="1" applyBorder="1" applyAlignment="1">
      <alignment horizontal="center"/>
    </xf>
    <xf numFmtId="189" fontId="12" fillId="9" borderId="5" xfId="0" applyNumberFormat="1" applyFont="1" applyFill="1" applyBorder="1" applyAlignment="1">
      <alignment/>
    </xf>
    <xf numFmtId="199" fontId="12" fillId="9" borderId="0" xfId="25" applyNumberFormat="1" applyFont="1" applyFill="1" applyBorder="1" applyAlignment="1">
      <alignment/>
    </xf>
    <xf numFmtId="199" fontId="12" fillId="9" borderId="5" xfId="25" applyNumberFormat="1" applyFont="1" applyFill="1" applyBorder="1" applyAlignment="1">
      <alignment/>
    </xf>
    <xf numFmtId="199" fontId="17" fillId="9" borderId="0" xfId="25" applyNumberFormat="1" applyFont="1" applyFill="1" applyBorder="1" applyAlignment="1">
      <alignment/>
    </xf>
    <xf numFmtId="189" fontId="17" fillId="9" borderId="0" xfId="0" applyNumberFormat="1" applyFont="1" applyFill="1" applyBorder="1" applyAlignment="1">
      <alignment/>
    </xf>
    <xf numFmtId="189" fontId="12" fillId="9" borderId="0" xfId="0" applyNumberFormat="1" applyFont="1" applyFill="1" applyBorder="1" applyAlignment="1">
      <alignment horizontal="right"/>
    </xf>
    <xf numFmtId="189" fontId="12" fillId="9" borderId="0" xfId="52" applyNumberFormat="1" applyFont="1" applyFill="1" applyBorder="1" applyAlignment="1">
      <alignment horizontal="right" vertical="center"/>
    </xf>
    <xf numFmtId="189" fontId="12" fillId="9" borderId="5" xfId="52" applyNumberFormat="1" applyFont="1" applyFill="1" applyBorder="1" applyAlignment="1">
      <alignment horizontal="right" vertical="center"/>
    </xf>
    <xf numFmtId="188" fontId="12" fillId="9" borderId="5" xfId="0" applyNumberFormat="1" applyFont="1" applyFill="1" applyBorder="1" applyAlignment="1">
      <alignment horizontal="right"/>
    </xf>
    <xf numFmtId="188" fontId="17" fillId="9" borderId="0" xfId="0" applyNumberFormat="1" applyFont="1" applyFill="1" applyBorder="1" applyAlignment="1">
      <alignment horizontal="right"/>
    </xf>
    <xf numFmtId="199" fontId="12" fillId="9" borderId="0" xfId="25" applyNumberFormat="1" applyFont="1" applyFill="1" applyBorder="1" applyAlignment="1">
      <alignment horizontal="right"/>
    </xf>
    <xf numFmtId="199" fontId="23" fillId="9" borderId="0" xfId="25" applyNumberFormat="1" applyFont="1" applyFill="1" applyBorder="1" applyAlignment="1">
      <alignment horizontal="right" vertical="center"/>
    </xf>
    <xf numFmtId="199" fontId="24" fillId="9" borderId="0" xfId="25" applyNumberFormat="1" applyFont="1" applyFill="1" applyBorder="1" applyAlignment="1">
      <alignment horizontal="right" vertical="center"/>
    </xf>
    <xf numFmtId="199" fontId="23" fillId="9" borderId="5" xfId="25" applyNumberFormat="1" applyFont="1" applyFill="1" applyBorder="1" applyAlignment="1">
      <alignment horizontal="right" vertical="center"/>
    </xf>
    <xf numFmtId="199" fontId="23" fillId="9" borderId="0" xfId="25" applyNumberFormat="1" applyFont="1" applyFill="1" applyBorder="1" applyAlignment="1">
      <alignment vertical="center"/>
    </xf>
    <xf numFmtId="199" fontId="23" fillId="9" borderId="0" xfId="25" applyNumberFormat="1" applyFont="1" applyFill="1" applyBorder="1" applyAlignment="1">
      <alignment horizontal="right"/>
    </xf>
    <xf numFmtId="199" fontId="23" fillId="9" borderId="0" xfId="25" applyNumberFormat="1" applyFont="1" applyFill="1" applyBorder="1" applyAlignment="1">
      <alignment/>
    </xf>
    <xf numFmtId="1" fontId="58" fillId="9" borderId="5" xfId="0" applyNumberFormat="1" applyFont="1" applyFill="1" applyBorder="1" applyAlignment="1">
      <alignment horizontal="right"/>
    </xf>
    <xf numFmtId="189" fontId="23" fillId="9" borderId="0" xfId="52" applyNumberFormat="1" applyFont="1" applyFill="1" applyBorder="1" applyAlignment="1">
      <alignment horizontal="right" vertical="center"/>
    </xf>
    <xf numFmtId="199" fontId="12" fillId="9" borderId="0" xfId="25" applyNumberFormat="1" applyFont="1" applyFill="1" applyBorder="1" applyAlignment="1">
      <alignment horizontal="right" vertical="center"/>
    </xf>
    <xf numFmtId="199" fontId="17" fillId="9" borderId="0" xfId="25" applyNumberFormat="1" applyFont="1" applyFill="1" applyBorder="1" applyAlignment="1">
      <alignment horizontal="right" vertical="center"/>
    </xf>
    <xf numFmtId="199" fontId="12" fillId="9" borderId="5" xfId="25" applyNumberFormat="1" applyFont="1" applyFill="1" applyBorder="1" applyAlignment="1">
      <alignment horizontal="right" vertical="center"/>
    </xf>
    <xf numFmtId="189" fontId="12" fillId="9" borderId="0" xfId="25" applyNumberFormat="1" applyFont="1" applyFill="1" applyBorder="1" applyAlignment="1">
      <alignment horizontal="right" vertical="center"/>
    </xf>
    <xf numFmtId="198" fontId="12" fillId="9" borderId="0" xfId="25" applyNumberFormat="1" applyFont="1" applyFill="1" applyBorder="1" applyAlignment="1">
      <alignment horizontal="right" vertical="center"/>
    </xf>
    <xf numFmtId="198" fontId="17" fillId="9" borderId="0" xfId="25" applyNumberFormat="1" applyFont="1" applyFill="1" applyBorder="1" applyAlignment="1">
      <alignment horizontal="right" vertical="center"/>
    </xf>
    <xf numFmtId="0" fontId="33" fillId="0" borderId="0" xfId="30" applyFont="1" applyFill="1" applyAlignment="1">
      <alignment horizontal="left" vertical="center" wrapText="1"/>
    </xf>
    <xf numFmtId="0" fontId="38" fillId="0" borderId="0" xfId="0" applyFont="1" applyAlignment="1">
      <alignment wrapText="1"/>
    </xf>
    <xf numFmtId="0" fontId="33" fillId="0" borderId="0" xfId="0" applyFont="1" applyFill="1" applyAlignment="1">
      <alignment horizontal="left" wrapText="1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34" fillId="0" borderId="5" xfId="0" applyFont="1" applyFill="1" applyBorder="1" applyAlignment="1">
      <alignment wrapText="1"/>
    </xf>
    <xf numFmtId="0" fontId="38" fillId="0" borderId="5" xfId="0" applyFont="1" applyBorder="1" applyAlignment="1">
      <alignment wrapText="1"/>
    </xf>
    <xf numFmtId="0" fontId="39" fillId="0" borderId="5" xfId="0" applyFont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0" xfId="0" applyFont="1" applyFill="1" applyBorder="1" applyAlignment="1">
      <alignment wrapText="1"/>
    </xf>
    <xf numFmtId="0" fontId="33" fillId="0" borderId="5" xfId="0" applyFont="1" applyFill="1" applyBorder="1" applyAlignment="1">
      <alignment wrapText="1"/>
    </xf>
  </cellXfs>
  <cellStyles count="46">
    <cellStyle name="Normal" xfId="0"/>
    <cellStyle name="6mal" xfId="15"/>
    <cellStyle name="args.style" xfId="16"/>
    <cellStyle name="auf tausender" xfId="17"/>
    <cellStyle name="Followed Hyperlink" xfId="18"/>
    <cellStyle name="category" xfId="19"/>
    <cellStyle name="Comma [0]_~ME0234" xfId="20"/>
    <cellStyle name="Comma [2]" xfId="21"/>
    <cellStyle name="Comma_~ME0234" xfId="22"/>
    <cellStyle name="Currency [0]_~ME0234" xfId="23"/>
    <cellStyle name="Currency_~ME0234" xfId="24"/>
    <cellStyle name="Comma" xfId="25"/>
    <cellStyle name="Comma [0]" xfId="26"/>
    <cellStyle name="Footnote" xfId="27"/>
    <cellStyle name="Grey" xfId="28"/>
    <cellStyle name="HEADER" xfId="29"/>
    <cellStyle name="Hyperlink" xfId="30"/>
    <cellStyle name="InLink" xfId="31"/>
    <cellStyle name="Input" xfId="32"/>
    <cellStyle name="Input [yellow]" xfId="33"/>
    <cellStyle name="Input Cells" xfId="34"/>
    <cellStyle name="Input_APV" xfId="35"/>
    <cellStyle name="Linked Cells" xfId="36"/>
    <cellStyle name="Migliaia_Foglio1" xfId="37"/>
    <cellStyle name="Millares [0]_96 Risk" xfId="38"/>
    <cellStyle name="Millares_96 Risk" xfId="39"/>
    <cellStyle name="Model" xfId="40"/>
    <cellStyle name="Moneda [0]_96 Risk" xfId="41"/>
    <cellStyle name="Moneda_96 Risk" xfId="42"/>
    <cellStyle name="neg0.0" xfId="43"/>
    <cellStyle name="normal" xfId="44"/>
    <cellStyle name="Normal - Style1" xfId="45"/>
    <cellStyle name="Normal_~ME0234" xfId="46"/>
    <cellStyle name="Normale_Ratios" xfId="47"/>
    <cellStyle name="Output" xfId="48"/>
    <cellStyle name="per.style" xfId="49"/>
    <cellStyle name="Percent [2]" xfId="50"/>
    <cellStyle name="Percent_DCFKEY" xfId="51"/>
    <cellStyle name="Percent" xfId="52"/>
    <cellStyle name="Standard_CO_Datasheet_Umbau" xfId="53"/>
    <cellStyle name="Standard_Financial StatementsTA_1Q_03" xfId="54"/>
    <cellStyle name="Standard_Investor Relations Model Guidance" xfId="55"/>
    <cellStyle name="subhead" xfId="56"/>
    <cellStyle name="Title" xfId="57"/>
    <cellStyle name="Currency" xfId="58"/>
    <cellStyle name="Currency [0]" xfId="59"/>
  </cellStyles>
  <dxfs count="1">
    <dxf>
      <border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AEC5DB"/>
      <rgbColor rgb="00707173"/>
      <rgbColor rgb="00D7E1ED"/>
      <rgbColor rgb="00FF0033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71975" y="29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81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2" name="TextBox 8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3" name="TextBox 9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4" name="TextBox 10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5" name="TextBox 11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6" name="TextBox 12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7" name="TextBox 13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8" name="TextBox 14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9" name="TextBox 15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9525</xdr:rowOff>
    </xdr:from>
    <xdr:ext cx="104775" cy="200025"/>
    <xdr:sp>
      <xdr:nvSpPr>
        <xdr:cNvPr id="10" name="TextBox 16"/>
        <xdr:cNvSpPr txBox="1">
          <a:spLocks noChangeArrowheads="1"/>
        </xdr:cNvSpPr>
      </xdr:nvSpPr>
      <xdr:spPr>
        <a:xfrm>
          <a:off x="4686300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9525</xdr:rowOff>
    </xdr:from>
    <xdr:ext cx="104775" cy="200025"/>
    <xdr:sp>
      <xdr:nvSpPr>
        <xdr:cNvPr id="11" name="TextBox 17"/>
        <xdr:cNvSpPr txBox="1">
          <a:spLocks noChangeArrowheads="1"/>
        </xdr:cNvSpPr>
      </xdr:nvSpPr>
      <xdr:spPr>
        <a:xfrm>
          <a:off x="4686300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9525</xdr:rowOff>
    </xdr:from>
    <xdr:ext cx="104775" cy="200025"/>
    <xdr:sp>
      <xdr:nvSpPr>
        <xdr:cNvPr id="12" name="TextBox 18"/>
        <xdr:cNvSpPr txBox="1">
          <a:spLocks noChangeArrowheads="1"/>
        </xdr:cNvSpPr>
      </xdr:nvSpPr>
      <xdr:spPr>
        <a:xfrm>
          <a:off x="4686300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9525</xdr:rowOff>
    </xdr:from>
    <xdr:ext cx="104775" cy="200025"/>
    <xdr:sp>
      <xdr:nvSpPr>
        <xdr:cNvPr id="13" name="TextBox 19"/>
        <xdr:cNvSpPr txBox="1">
          <a:spLocks noChangeArrowheads="1"/>
        </xdr:cNvSpPr>
      </xdr:nvSpPr>
      <xdr:spPr>
        <a:xfrm>
          <a:off x="4686300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4" name="TextBox 21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5" name="TextBox 22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6" name="TextBox 23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7" name="TextBox 24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14675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05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9"/>
  </sheetPr>
  <dimension ref="A2:P28"/>
  <sheetViews>
    <sheetView showGridLines="0" view="pageBreakPreview" zoomScale="75" zoomScaleSheetLayoutView="75" workbookViewId="0" topLeftCell="A1">
      <selection activeCell="K41" sqref="K41"/>
    </sheetView>
  </sheetViews>
  <sheetFormatPr defaultColWidth="11.421875" defaultRowHeight="12.75"/>
  <cols>
    <col min="1" max="1" width="3.28125" style="9" customWidth="1"/>
    <col min="2" max="2" width="3.140625" style="9" customWidth="1"/>
    <col min="3" max="3" width="21.140625" style="9" customWidth="1"/>
    <col min="4" max="5" width="11.421875" style="9" customWidth="1"/>
    <col min="6" max="6" width="40.00390625" style="9" customWidth="1"/>
    <col min="7" max="7" width="5.421875" style="9" customWidth="1"/>
    <col min="8" max="8" width="20.8515625" style="9" bestFit="1" customWidth="1"/>
    <col min="9" max="9" width="6.28125" style="9" customWidth="1"/>
    <col min="10" max="16384" width="11.421875" style="9" customWidth="1"/>
  </cols>
  <sheetData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="2" customFormat="1" ht="21" customHeight="1"/>
    <row r="4" spans="2:5" s="2" customFormat="1" ht="24.75">
      <c r="B4" s="200" t="s">
        <v>76</v>
      </c>
      <c r="C4" s="200"/>
      <c r="D4" s="201"/>
      <c r="E4" s="201"/>
    </row>
    <row r="5" spans="1:10" ht="24.75" customHeight="1">
      <c r="A5" s="2"/>
      <c r="B5" s="200" t="s">
        <v>193</v>
      </c>
      <c r="C5" s="200"/>
      <c r="D5" s="129"/>
      <c r="E5" s="202"/>
      <c r="F5" s="29"/>
      <c r="G5" s="29"/>
      <c r="H5" s="29"/>
      <c r="I5" s="2"/>
      <c r="J5" s="2"/>
    </row>
    <row r="6" spans="1:13" ht="12.75">
      <c r="A6" s="2"/>
      <c r="B6" s="122"/>
      <c r="C6" s="122"/>
      <c r="D6" s="122"/>
      <c r="E6" s="122"/>
      <c r="F6" s="29"/>
      <c r="G6" s="29"/>
      <c r="H6" s="29"/>
      <c r="I6" s="2"/>
      <c r="J6" s="2"/>
      <c r="K6" s="10"/>
      <c r="L6" s="10"/>
      <c r="M6" s="10"/>
    </row>
    <row r="7" spans="1:13" ht="22.5">
      <c r="A7" s="2"/>
      <c r="B7" s="278" t="s">
        <v>77</v>
      </c>
      <c r="C7" s="279"/>
      <c r="D7" s="279"/>
      <c r="E7" s="279"/>
      <c r="F7" s="280"/>
      <c r="G7" s="280"/>
      <c r="H7" s="278" t="s">
        <v>166</v>
      </c>
      <c r="I7" s="280"/>
      <c r="J7" s="2"/>
      <c r="K7" s="10"/>
      <c r="L7" s="10"/>
      <c r="M7" s="10"/>
    </row>
    <row r="8" spans="1:16" s="14" customFormat="1" ht="21.75" customHeight="1">
      <c r="A8" s="2"/>
      <c r="B8" s="203"/>
      <c r="C8" s="203"/>
      <c r="D8" s="203"/>
      <c r="E8" s="203"/>
      <c r="F8" s="204"/>
      <c r="G8" s="205"/>
      <c r="H8" s="205"/>
      <c r="I8" s="203"/>
      <c r="J8" s="2"/>
      <c r="K8" s="10"/>
      <c r="L8" s="10"/>
      <c r="M8" s="10"/>
      <c r="N8" s="2"/>
      <c r="O8" s="2"/>
      <c r="P8" s="2"/>
    </row>
    <row r="9" spans="1:16" ht="30" customHeight="1">
      <c r="A9" s="2"/>
      <c r="B9" s="206" t="s">
        <v>79</v>
      </c>
      <c r="C9" s="207"/>
      <c r="D9" s="207"/>
      <c r="E9" s="207"/>
      <c r="F9" s="208"/>
      <c r="G9" s="205"/>
      <c r="H9" s="214">
        <v>2</v>
      </c>
      <c r="I9" s="203"/>
      <c r="J9" s="2"/>
      <c r="K9" s="10"/>
      <c r="L9" s="10"/>
      <c r="M9" s="10"/>
      <c r="N9" s="2"/>
      <c r="O9" s="2"/>
      <c r="P9" s="2"/>
    </row>
    <row r="10" spans="1:16" s="14" customFormat="1" ht="7.5" customHeight="1">
      <c r="A10" s="2"/>
      <c r="B10" s="209"/>
      <c r="C10" s="209"/>
      <c r="D10" s="209"/>
      <c r="E10" s="209"/>
      <c r="F10" s="209"/>
      <c r="G10" s="205"/>
      <c r="H10" s="214"/>
      <c r="I10" s="203"/>
      <c r="J10" s="2"/>
      <c r="K10" s="10"/>
      <c r="L10" s="10"/>
      <c r="M10" s="10"/>
      <c r="N10" s="2"/>
      <c r="O10" s="2"/>
      <c r="P10" s="2"/>
    </row>
    <row r="11" spans="1:16" ht="30" customHeight="1">
      <c r="A11" s="2"/>
      <c r="B11" s="206" t="s">
        <v>80</v>
      </c>
      <c r="C11" s="208"/>
      <c r="D11" s="208"/>
      <c r="E11" s="208"/>
      <c r="F11" s="208"/>
      <c r="G11" s="205"/>
      <c r="H11" s="214">
        <v>3</v>
      </c>
      <c r="I11" s="203"/>
      <c r="J11" s="2"/>
      <c r="K11" s="10"/>
      <c r="L11" s="10"/>
      <c r="M11" s="10"/>
      <c r="N11" s="2"/>
      <c r="O11" s="2"/>
      <c r="P11" s="2"/>
    </row>
    <row r="12" spans="1:16" s="14" customFormat="1" ht="7.5" customHeight="1">
      <c r="A12" s="2"/>
      <c r="B12" s="209"/>
      <c r="C12" s="209"/>
      <c r="D12" s="209"/>
      <c r="E12" s="209"/>
      <c r="F12" s="209"/>
      <c r="G12" s="205"/>
      <c r="H12" s="214"/>
      <c r="I12" s="203"/>
      <c r="J12" s="2"/>
      <c r="K12" s="10"/>
      <c r="L12" s="10"/>
      <c r="M12" s="10"/>
      <c r="N12" s="2"/>
      <c r="O12" s="2"/>
      <c r="P12" s="2"/>
    </row>
    <row r="13" spans="1:16" ht="30" customHeight="1">
      <c r="A13" s="2"/>
      <c r="B13" s="206" t="s">
        <v>125</v>
      </c>
      <c r="C13" s="210"/>
      <c r="D13" s="208"/>
      <c r="E13" s="208"/>
      <c r="F13" s="208"/>
      <c r="G13" s="205"/>
      <c r="H13" s="214">
        <v>4</v>
      </c>
      <c r="I13" s="203"/>
      <c r="J13" s="2"/>
      <c r="K13" s="10"/>
      <c r="L13" s="10"/>
      <c r="M13" s="10"/>
      <c r="N13" s="2"/>
      <c r="O13" s="2"/>
      <c r="P13" s="2"/>
    </row>
    <row r="14" spans="1:13" ht="7.5" customHeight="1">
      <c r="A14" s="2"/>
      <c r="B14" s="208"/>
      <c r="C14" s="210"/>
      <c r="D14" s="208"/>
      <c r="E14" s="208"/>
      <c r="F14" s="208"/>
      <c r="G14" s="205"/>
      <c r="H14" s="214"/>
      <c r="I14" s="211"/>
      <c r="J14" s="2"/>
      <c r="K14" s="10"/>
      <c r="L14" s="10"/>
      <c r="M14" s="10"/>
    </row>
    <row r="15" spans="1:13" ht="30" customHeight="1">
      <c r="A15" s="2"/>
      <c r="B15" s="206" t="s">
        <v>126</v>
      </c>
      <c r="C15" s="210"/>
      <c r="D15" s="208"/>
      <c r="E15" s="208"/>
      <c r="F15" s="208"/>
      <c r="G15" s="205"/>
      <c r="H15" s="215" t="s">
        <v>167</v>
      </c>
      <c r="I15" s="203"/>
      <c r="J15" s="2"/>
      <c r="K15" s="10"/>
      <c r="L15" s="10"/>
      <c r="M15" s="10"/>
    </row>
    <row r="16" spans="1:10" ht="7.5" customHeight="1">
      <c r="A16" s="2"/>
      <c r="B16" s="208"/>
      <c r="C16" s="210"/>
      <c r="D16" s="208"/>
      <c r="E16" s="208"/>
      <c r="F16" s="208"/>
      <c r="G16" s="205"/>
      <c r="H16" s="205"/>
      <c r="I16" s="211"/>
      <c r="J16" s="2"/>
    </row>
    <row r="17" spans="1:10" ht="22.5" hidden="1">
      <c r="A17" s="2"/>
      <c r="B17" s="211"/>
      <c r="C17" s="211"/>
      <c r="D17" s="211"/>
      <c r="E17" s="211"/>
      <c r="F17" s="211"/>
      <c r="G17" s="211"/>
      <c r="H17" s="211"/>
      <c r="I17" s="203"/>
      <c r="J17" s="2"/>
    </row>
    <row r="18" spans="1:10" ht="22.5" hidden="1">
      <c r="A18" s="2"/>
      <c r="B18" s="203"/>
      <c r="C18" s="203"/>
      <c r="D18" s="203"/>
      <c r="E18" s="203"/>
      <c r="F18" s="203"/>
      <c r="G18" s="203"/>
      <c r="H18" s="203"/>
      <c r="I18" s="203"/>
      <c r="J18" s="2"/>
    </row>
    <row r="19" spans="1:10" ht="22.5" hidden="1">
      <c r="A19" s="2"/>
      <c r="B19" s="212"/>
      <c r="C19" s="203"/>
      <c r="D19" s="203"/>
      <c r="E19" s="203"/>
      <c r="F19" s="203"/>
      <c r="G19" s="203"/>
      <c r="H19" s="203"/>
      <c r="I19" s="203"/>
      <c r="J19" s="2"/>
    </row>
    <row r="20" spans="1:10" ht="22.5" hidden="1">
      <c r="A20" s="2"/>
      <c r="B20" s="212"/>
      <c r="C20" s="203"/>
      <c r="D20" s="203"/>
      <c r="E20" s="203"/>
      <c r="F20" s="203"/>
      <c r="G20" s="203"/>
      <c r="H20" s="203"/>
      <c r="I20" s="203"/>
      <c r="J20" s="2"/>
    </row>
    <row r="21" spans="1:10" ht="22.5">
      <c r="A21" s="2"/>
      <c r="B21" s="212"/>
      <c r="C21" s="203"/>
      <c r="D21" s="203"/>
      <c r="E21" s="203"/>
      <c r="F21" s="203"/>
      <c r="G21" s="203"/>
      <c r="H21" s="203"/>
      <c r="I21" s="203"/>
      <c r="J21" s="2"/>
    </row>
    <row r="22" spans="1:10" ht="14.25">
      <c r="A22" s="2"/>
      <c r="B22" s="213" t="s">
        <v>75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50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50"/>
      <c r="C24" s="2"/>
      <c r="D24" s="2"/>
      <c r="E24" s="2"/>
      <c r="F24" s="2"/>
      <c r="G24" s="2"/>
      <c r="H24" s="2"/>
      <c r="I24" s="2"/>
      <c r="J24" s="2"/>
    </row>
    <row r="25" spans="1:10" ht="16.5" customHeight="1">
      <c r="A25" s="2"/>
      <c r="B25" s="429"/>
      <c r="C25" s="430"/>
      <c r="D25" s="430"/>
      <c r="E25" s="430"/>
      <c r="F25" s="430"/>
      <c r="G25" s="430"/>
      <c r="H25" s="430"/>
      <c r="I25" s="430"/>
      <c r="J25" s="2"/>
    </row>
    <row r="26" spans="2:9" s="2" customFormat="1" ht="12.75">
      <c r="B26" s="430"/>
      <c r="C26" s="430"/>
      <c r="D26" s="430"/>
      <c r="E26" s="430"/>
      <c r="F26" s="430"/>
      <c r="G26" s="430"/>
      <c r="H26" s="430"/>
      <c r="I26" s="430"/>
    </row>
    <row r="27" ht="12.75">
      <c r="J27" s="2"/>
    </row>
    <row r="28" ht="12.75">
      <c r="J28" s="2"/>
    </row>
  </sheetData>
  <mergeCells count="1">
    <mergeCell ref="B25:I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headerFooter alignWithMargins="0">
    <oddHeader>&amp;R&amp;G</oddHeader>
    <oddFooter>&amp;LTelekom Austria Group&amp;C25.02.2009&amp;R&amp;P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1">
    <tabColor indexed="30"/>
  </sheetPr>
  <dimension ref="A2:T44"/>
  <sheetViews>
    <sheetView showGridLines="0" view="pageBreakPreview" zoomScale="75" zoomScaleNormal="75" zoomScaleSheetLayoutView="75" workbookViewId="0" topLeftCell="A1">
      <selection activeCell="A39" sqref="A39:N39"/>
    </sheetView>
  </sheetViews>
  <sheetFormatPr defaultColWidth="11.421875" defaultRowHeight="12.75" outlineLevelCol="1"/>
  <cols>
    <col min="1" max="1" width="3.57421875" style="2" customWidth="1"/>
    <col min="2" max="2" width="62.00390625" style="2" customWidth="1"/>
    <col min="3" max="3" width="5.140625" style="2" hidden="1" customWidth="1" outlineLevel="1"/>
    <col min="4" max="4" width="13.7109375" style="5" customWidth="1" collapsed="1"/>
    <col min="5" max="13" width="13.7109375" style="5" customWidth="1"/>
    <col min="14" max="14" width="13.7109375" style="2" customWidth="1" collapsed="1"/>
    <col min="15" max="15" width="2.140625" style="2" customWidth="1"/>
    <col min="16" max="18" width="9.140625" style="1" customWidth="1" collapsed="1"/>
    <col min="19" max="20" width="9.140625" style="1" customWidth="1" outlineLevel="1"/>
    <col min="21" max="21" width="9.140625" style="2" customWidth="1"/>
    <col min="22" max="25" width="9.140625" style="2" customWidth="1" outlineLevel="1"/>
    <col min="26" max="26" width="9.140625" style="2" customWidth="1"/>
    <col min="27" max="29" width="9.140625" style="2" customWidth="1" outlineLevel="1"/>
    <col min="30" max="30" width="9.140625" style="2" customWidth="1"/>
    <col min="31" max="34" width="9.140625" style="2" customWidth="1" outlineLevel="1"/>
    <col min="35" max="36" width="9.140625" style="2" customWidth="1"/>
    <col min="37" max="37" width="9.140625" style="2" customWidth="1" collapsed="1"/>
    <col min="38" max="40" width="9.140625" style="2" customWidth="1"/>
    <col min="41" max="41" width="9.140625" style="2" customWidth="1" collapsed="1"/>
    <col min="42" max="42" width="9.140625" style="2" customWidth="1"/>
    <col min="43" max="43" width="9.140625" style="2" customWidth="1" collapsed="1"/>
    <col min="44" max="44" width="9.140625" style="2" customWidth="1"/>
    <col min="45" max="56" width="9.140625" style="2" customWidth="1" collapsed="1"/>
    <col min="57" max="57" width="9.140625" style="2" customWidth="1"/>
    <col min="58" max="102" width="9.140625" style="2" customWidth="1" collapsed="1"/>
    <col min="103" max="16384" width="9.140625" style="2" customWidth="1"/>
  </cols>
  <sheetData>
    <row r="2" spans="1:20" s="9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4"/>
      <c r="Q2" s="64"/>
      <c r="R2" s="64"/>
      <c r="S2" s="64"/>
      <c r="T2" s="64"/>
    </row>
    <row r="3" spans="4:13" ht="10.5" customHeight="1"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7.5" customHeight="1">
      <c r="B4" s="432" t="s">
        <v>79</v>
      </c>
      <c r="C4" s="433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433"/>
      <c r="C5" s="433"/>
      <c r="D5" s="2"/>
      <c r="E5" s="2"/>
      <c r="F5" s="2"/>
      <c r="G5" s="2"/>
      <c r="H5" s="2"/>
      <c r="I5" s="2"/>
      <c r="J5" s="2"/>
      <c r="K5" s="2"/>
      <c r="L5" s="2"/>
      <c r="M5" s="2"/>
    </row>
    <row r="6" spans="4:13" ht="14.25" customHeight="1">
      <c r="D6" s="2"/>
      <c r="E6" s="2"/>
      <c r="F6" s="2"/>
      <c r="G6" s="2"/>
      <c r="H6" s="2"/>
      <c r="I6" s="2"/>
      <c r="J6" s="2"/>
      <c r="K6" s="2"/>
      <c r="L6" s="2"/>
      <c r="M6" s="2"/>
    </row>
    <row r="7" spans="4:14" ht="10.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137"/>
    </row>
    <row r="8" spans="1:20" s="21" customFormat="1" ht="9" customHeight="1">
      <c r="A8" s="33"/>
      <c r="B8" s="22"/>
      <c r="C8" s="33"/>
      <c r="D8" s="52">
        <v>88</v>
      </c>
      <c r="E8" s="52">
        <v>92</v>
      </c>
      <c r="F8" s="52">
        <v>100</v>
      </c>
      <c r="G8" s="52">
        <v>108</v>
      </c>
      <c r="H8" s="52">
        <v>112</v>
      </c>
      <c r="I8" s="52">
        <v>116</v>
      </c>
      <c r="J8" s="52">
        <v>120</v>
      </c>
      <c r="K8" s="52">
        <v>128</v>
      </c>
      <c r="L8" s="52">
        <v>136</v>
      </c>
      <c r="M8" s="52">
        <v>140</v>
      </c>
      <c r="N8" s="23"/>
      <c r="O8" s="2"/>
      <c r="P8" s="23"/>
      <c r="Q8" s="23"/>
      <c r="R8" s="23"/>
      <c r="S8" s="23"/>
      <c r="T8" s="23"/>
    </row>
    <row r="9" spans="1:20" s="18" customFormat="1" ht="14.25">
      <c r="A9" s="217" t="s">
        <v>10</v>
      </c>
      <c r="B9" s="218"/>
      <c r="C9" s="219"/>
      <c r="D9" s="297" t="s">
        <v>136</v>
      </c>
      <c r="E9" s="297" t="s">
        <v>139</v>
      </c>
      <c r="F9" s="297" t="s">
        <v>144</v>
      </c>
      <c r="G9" s="361" t="s">
        <v>148</v>
      </c>
      <c r="H9" s="221" t="s">
        <v>204</v>
      </c>
      <c r="I9" s="297" t="s">
        <v>177</v>
      </c>
      <c r="J9" s="297" t="s">
        <v>184</v>
      </c>
      <c r="K9" s="297" t="s">
        <v>186</v>
      </c>
      <c r="L9" s="361" t="s">
        <v>194</v>
      </c>
      <c r="M9" s="221">
        <v>2008</v>
      </c>
      <c r="N9" s="297" t="s">
        <v>78</v>
      </c>
      <c r="O9" s="2"/>
      <c r="P9" s="1"/>
      <c r="Q9" s="1"/>
      <c r="R9" s="1"/>
      <c r="S9" s="1"/>
      <c r="T9" s="1"/>
    </row>
    <row r="10" spans="1:14" ht="12" customHeight="1">
      <c r="A10" s="99"/>
      <c r="B10" s="83"/>
      <c r="C10" s="31"/>
      <c r="D10" s="69"/>
      <c r="E10" s="69"/>
      <c r="F10" s="69"/>
      <c r="G10" s="362"/>
      <c r="H10" s="142"/>
      <c r="I10" s="69"/>
      <c r="J10" s="69"/>
      <c r="K10" s="69"/>
      <c r="L10" s="362"/>
      <c r="M10" s="142"/>
      <c r="N10" s="305"/>
    </row>
    <row r="11" spans="1:14" s="18" customFormat="1" ht="15" customHeight="1">
      <c r="A11" s="223" t="s">
        <v>71</v>
      </c>
      <c r="B11" s="224"/>
      <c r="C11" s="219"/>
      <c r="D11" s="298"/>
      <c r="E11" s="298"/>
      <c r="F11" s="298"/>
      <c r="G11" s="363"/>
      <c r="H11" s="227"/>
      <c r="I11" s="298"/>
      <c r="J11" s="298"/>
      <c r="K11" s="298"/>
      <c r="L11" s="363"/>
      <c r="M11" s="227"/>
      <c r="N11" s="298"/>
    </row>
    <row r="12" spans="1:14" ht="12.75">
      <c r="A12" s="99"/>
      <c r="B12" s="99" t="s">
        <v>125</v>
      </c>
      <c r="C12" s="26">
        <v>1.1</v>
      </c>
      <c r="D12" s="69">
        <v>510.8</v>
      </c>
      <c r="E12" s="69">
        <v>533.4</v>
      </c>
      <c r="F12" s="69">
        <v>541.4</v>
      </c>
      <c r="G12" s="362">
        <v>547.4</v>
      </c>
      <c r="H12" s="142">
        <v>2133</v>
      </c>
      <c r="I12" s="69">
        <v>521.9</v>
      </c>
      <c r="J12" s="69">
        <v>521.9</v>
      </c>
      <c r="K12" s="69">
        <v>496.9</v>
      </c>
      <c r="L12" s="362">
        <v>498.1</v>
      </c>
      <c r="M12" s="142">
        <v>2038.8</v>
      </c>
      <c r="N12" s="351">
        <f>L12/G12-1</f>
        <v>-0.09006211180124257</v>
      </c>
    </row>
    <row r="13" spans="1:20" s="37" customFormat="1" ht="12.75">
      <c r="A13" s="216"/>
      <c r="B13" s="99" t="s">
        <v>127</v>
      </c>
      <c r="C13" s="65">
        <v>1.2</v>
      </c>
      <c r="D13" s="69">
        <v>694.1</v>
      </c>
      <c r="E13" s="69">
        <v>739.5</v>
      </c>
      <c r="F13" s="69">
        <v>805.3</v>
      </c>
      <c r="G13" s="362">
        <v>796.2</v>
      </c>
      <c r="H13" s="142">
        <v>3035.1</v>
      </c>
      <c r="I13" s="69">
        <v>796.5</v>
      </c>
      <c r="J13" s="69">
        <v>814.3</v>
      </c>
      <c r="K13" s="69">
        <v>895.7</v>
      </c>
      <c r="L13" s="362">
        <v>884.4</v>
      </c>
      <c r="M13" s="142">
        <v>3390.9</v>
      </c>
      <c r="N13" s="351">
        <f>L13/G13-1</f>
        <v>0.11077618688771707</v>
      </c>
      <c r="O13" s="2"/>
      <c r="P13" s="65"/>
      <c r="Q13" s="65"/>
      <c r="R13" s="65"/>
      <c r="S13" s="65"/>
      <c r="T13" s="65"/>
    </row>
    <row r="14" spans="1:20" s="18" customFormat="1" ht="12.75">
      <c r="A14" s="99"/>
      <c r="B14" s="224" t="s">
        <v>124</v>
      </c>
      <c r="C14" s="229" t="s">
        <v>31</v>
      </c>
      <c r="D14" s="268">
        <v>-59.100000000000094</v>
      </c>
      <c r="E14" s="268">
        <v>-64.8999999999999</v>
      </c>
      <c r="F14" s="268">
        <v>-69.6</v>
      </c>
      <c r="G14" s="364">
        <v>-55.50000000000054</v>
      </c>
      <c r="H14" s="231">
        <v>-249.10000000000053</v>
      </c>
      <c r="I14" s="268">
        <v>-58.8</v>
      </c>
      <c r="J14" s="268">
        <v>-60</v>
      </c>
      <c r="K14" s="268">
        <v>-64.6</v>
      </c>
      <c r="L14" s="364">
        <v>-76</v>
      </c>
      <c r="M14" s="231">
        <v>-259.4</v>
      </c>
      <c r="N14" s="352">
        <f>L14/G14-1</f>
        <v>0.3693693693693556</v>
      </c>
      <c r="O14" s="2"/>
      <c r="P14" s="1"/>
      <c r="Q14" s="1"/>
      <c r="R14" s="1"/>
      <c r="S14" s="1"/>
      <c r="T14" s="1"/>
    </row>
    <row r="15" spans="1:15" s="6" customFormat="1" ht="14.25" customHeight="1">
      <c r="A15" s="83"/>
      <c r="B15" s="83" t="s">
        <v>71</v>
      </c>
      <c r="C15" s="60">
        <v>1.4</v>
      </c>
      <c r="D15" s="71">
        <v>1145.8</v>
      </c>
      <c r="E15" s="71">
        <v>1208</v>
      </c>
      <c r="F15" s="71">
        <v>1277.1</v>
      </c>
      <c r="G15" s="365">
        <v>1288.1</v>
      </c>
      <c r="H15" s="141">
        <v>4919</v>
      </c>
      <c r="I15" s="71">
        <v>1259.6</v>
      </c>
      <c r="J15" s="71">
        <v>1276.2</v>
      </c>
      <c r="K15" s="71">
        <v>1328</v>
      </c>
      <c r="L15" s="365">
        <v>1306.5</v>
      </c>
      <c r="M15" s="141">
        <v>5170.3</v>
      </c>
      <c r="N15" s="353">
        <f>L15/G15-1</f>
        <v>0.014284605232513181</v>
      </c>
      <c r="O15" s="2"/>
    </row>
    <row r="16" spans="1:14" s="1" customFormat="1" ht="12.75">
      <c r="A16" s="99"/>
      <c r="B16" s="83"/>
      <c r="C16" s="60"/>
      <c r="D16" s="69"/>
      <c r="E16" s="69"/>
      <c r="F16" s="69"/>
      <c r="G16" s="362"/>
      <c r="H16" s="142"/>
      <c r="I16" s="69"/>
      <c r="J16" s="69"/>
      <c r="K16" s="69"/>
      <c r="L16" s="362"/>
      <c r="M16" s="142"/>
      <c r="N16" s="354"/>
    </row>
    <row r="17" spans="1:14" s="18" customFormat="1" ht="14.25">
      <c r="A17" s="223" t="s">
        <v>188</v>
      </c>
      <c r="B17" s="218"/>
      <c r="C17" s="229"/>
      <c r="D17" s="300"/>
      <c r="E17" s="300"/>
      <c r="F17" s="300"/>
      <c r="G17" s="366"/>
      <c r="H17" s="232"/>
      <c r="I17" s="300"/>
      <c r="J17" s="300"/>
      <c r="K17" s="300"/>
      <c r="L17" s="366"/>
      <c r="M17" s="232"/>
      <c r="N17" s="355"/>
    </row>
    <row r="18" spans="1:14" ht="12.75">
      <c r="A18" s="99"/>
      <c r="B18" s="99" t="s">
        <v>198</v>
      </c>
      <c r="C18" s="26">
        <v>2.1</v>
      </c>
      <c r="D18" s="69">
        <v>194.3</v>
      </c>
      <c r="E18" s="69">
        <v>187.7</v>
      </c>
      <c r="F18" s="69">
        <v>186.8</v>
      </c>
      <c r="G18" s="362">
        <v>136.2</v>
      </c>
      <c r="H18" s="142">
        <v>705</v>
      </c>
      <c r="I18" s="69">
        <v>157.3</v>
      </c>
      <c r="J18" s="69">
        <v>155.3</v>
      </c>
      <c r="K18" s="69">
        <v>165.7</v>
      </c>
      <c r="L18" s="362">
        <v>-499.6</v>
      </c>
      <c r="M18" s="142">
        <v>-21.3</v>
      </c>
      <c r="N18" s="351" t="s">
        <v>149</v>
      </c>
    </row>
    <row r="19" spans="1:14" ht="12.75">
      <c r="A19" s="99"/>
      <c r="B19" s="99" t="s">
        <v>127</v>
      </c>
      <c r="C19" s="26">
        <v>2.2</v>
      </c>
      <c r="D19" s="69">
        <v>287.2</v>
      </c>
      <c r="E19" s="69">
        <v>293.4</v>
      </c>
      <c r="F19" s="69">
        <v>339</v>
      </c>
      <c r="G19" s="362">
        <v>258</v>
      </c>
      <c r="H19" s="142">
        <v>1177.6</v>
      </c>
      <c r="I19" s="69">
        <v>345.9</v>
      </c>
      <c r="J19" s="69">
        <v>320.2</v>
      </c>
      <c r="K19" s="69">
        <v>378.9</v>
      </c>
      <c r="L19" s="362">
        <v>295.6</v>
      </c>
      <c r="M19" s="142">
        <v>1340.6</v>
      </c>
      <c r="N19" s="351">
        <f>L19/G19-1</f>
        <v>0.1457364341085272</v>
      </c>
    </row>
    <row r="20" spans="1:20" s="18" customFormat="1" ht="12.75">
      <c r="A20" s="99"/>
      <c r="B20" s="224" t="s">
        <v>124</v>
      </c>
      <c r="C20" s="229">
        <v>2.3</v>
      </c>
      <c r="D20" s="268">
        <v>-5.300000000000023</v>
      </c>
      <c r="E20" s="268">
        <v>-14.9</v>
      </c>
      <c r="F20" s="268">
        <v>-4.6</v>
      </c>
      <c r="G20" s="364">
        <v>-2.8999999999999098</v>
      </c>
      <c r="H20" s="231">
        <v>-27.69999999999991</v>
      </c>
      <c r="I20" s="268">
        <v>-4.6</v>
      </c>
      <c r="J20" s="268">
        <v>-6.4</v>
      </c>
      <c r="K20" s="268">
        <v>-4.700000000000136</v>
      </c>
      <c r="L20" s="364">
        <v>-7.999999999999863</v>
      </c>
      <c r="M20" s="231">
        <v>-23.7</v>
      </c>
      <c r="N20" s="351" t="s">
        <v>149</v>
      </c>
      <c r="O20" s="2"/>
      <c r="P20" s="1"/>
      <c r="Q20" s="1"/>
      <c r="R20" s="1"/>
      <c r="S20" s="1"/>
      <c r="T20" s="1"/>
    </row>
    <row r="21" spans="1:15" s="6" customFormat="1" ht="12.75" customHeight="1">
      <c r="A21" s="83"/>
      <c r="B21" s="83" t="s">
        <v>199</v>
      </c>
      <c r="C21" s="60">
        <v>2.4</v>
      </c>
      <c r="D21" s="71">
        <v>476.3</v>
      </c>
      <c r="E21" s="71">
        <v>466.1</v>
      </c>
      <c r="F21" s="71">
        <v>521.2</v>
      </c>
      <c r="G21" s="365">
        <v>391.3</v>
      </c>
      <c r="H21" s="141">
        <v>1854.9</v>
      </c>
      <c r="I21" s="71">
        <v>498.6</v>
      </c>
      <c r="J21" s="71">
        <v>469.1</v>
      </c>
      <c r="K21" s="71">
        <v>539.9</v>
      </c>
      <c r="L21" s="365">
        <v>-212</v>
      </c>
      <c r="M21" s="141">
        <v>1295.6</v>
      </c>
      <c r="N21" s="360" t="s">
        <v>149</v>
      </c>
      <c r="O21" s="2"/>
    </row>
    <row r="22" spans="1:14" s="1" customFormat="1" ht="12.75">
      <c r="A22" s="99"/>
      <c r="B22" s="83"/>
      <c r="C22" s="60"/>
      <c r="D22" s="73"/>
      <c r="E22" s="73"/>
      <c r="F22" s="73"/>
      <c r="G22" s="367"/>
      <c r="H22" s="153"/>
      <c r="I22" s="73"/>
      <c r="J22" s="73"/>
      <c r="K22" s="73"/>
      <c r="L22" s="367"/>
      <c r="M22" s="153"/>
      <c r="N22" s="354"/>
    </row>
    <row r="23" spans="1:14" s="102" customFormat="1" ht="14.25">
      <c r="A23" s="223" t="s">
        <v>189</v>
      </c>
      <c r="B23" s="223"/>
      <c r="C23" s="223"/>
      <c r="D23" s="300"/>
      <c r="E23" s="300"/>
      <c r="F23" s="300"/>
      <c r="G23" s="368"/>
      <c r="H23" s="233"/>
      <c r="I23" s="300"/>
      <c r="J23" s="300"/>
      <c r="K23" s="300"/>
      <c r="L23" s="368"/>
      <c r="M23" s="233"/>
      <c r="N23" s="355"/>
    </row>
    <row r="24" spans="1:14" ht="12.75">
      <c r="A24" s="99"/>
      <c r="B24" s="99" t="s">
        <v>198</v>
      </c>
      <c r="C24" s="26">
        <v>3.1</v>
      </c>
      <c r="D24" s="69">
        <v>55.6</v>
      </c>
      <c r="E24" s="69">
        <v>44.7</v>
      </c>
      <c r="F24" s="69">
        <v>57.3</v>
      </c>
      <c r="G24" s="362">
        <v>-6.400000000000006</v>
      </c>
      <c r="H24" s="142">
        <v>151.2</v>
      </c>
      <c r="I24" s="69">
        <v>30.3</v>
      </c>
      <c r="J24" s="69">
        <v>22.9</v>
      </c>
      <c r="K24" s="69">
        <v>47.1</v>
      </c>
      <c r="L24" s="362">
        <v>-631.1</v>
      </c>
      <c r="M24" s="142">
        <v>-530.8</v>
      </c>
      <c r="N24" s="351" t="s">
        <v>149</v>
      </c>
    </row>
    <row r="25" spans="1:14" ht="12.75">
      <c r="A25" s="99"/>
      <c r="B25" s="99" t="s">
        <v>127</v>
      </c>
      <c r="C25" s="26">
        <v>3.2</v>
      </c>
      <c r="D25" s="69">
        <v>162.1</v>
      </c>
      <c r="E25" s="69">
        <v>167.8</v>
      </c>
      <c r="F25" s="69">
        <v>205</v>
      </c>
      <c r="G25" s="362">
        <v>102.6</v>
      </c>
      <c r="H25" s="142">
        <v>637.5</v>
      </c>
      <c r="I25" s="69">
        <v>189.4</v>
      </c>
      <c r="J25" s="69">
        <v>158.1</v>
      </c>
      <c r="K25" s="69">
        <v>219.2</v>
      </c>
      <c r="L25" s="362">
        <v>122.6</v>
      </c>
      <c r="M25" s="142">
        <v>689.3</v>
      </c>
      <c r="N25" s="351">
        <f>L25/G25-1</f>
        <v>0.19493177387914118</v>
      </c>
    </row>
    <row r="26" spans="1:20" s="18" customFormat="1" ht="12.75">
      <c r="A26" s="99"/>
      <c r="B26" s="224" t="s">
        <v>124</v>
      </c>
      <c r="C26" s="229">
        <v>3.3</v>
      </c>
      <c r="D26" s="268">
        <v>-5.6</v>
      </c>
      <c r="E26" s="268">
        <v>-14.4</v>
      </c>
      <c r="F26" s="268">
        <v>-4.5</v>
      </c>
      <c r="G26" s="364">
        <v>-2.8</v>
      </c>
      <c r="H26" s="231">
        <v>-27.3</v>
      </c>
      <c r="I26" s="268">
        <v>-4.5</v>
      </c>
      <c r="J26" s="268">
        <v>-6.3</v>
      </c>
      <c r="K26" s="268">
        <v>-4.6</v>
      </c>
      <c r="L26" s="364">
        <v>-7.599999999999978</v>
      </c>
      <c r="M26" s="231">
        <v>-23</v>
      </c>
      <c r="N26" s="352" t="s">
        <v>149</v>
      </c>
      <c r="O26" s="2"/>
      <c r="P26" s="1"/>
      <c r="Q26" s="1"/>
      <c r="R26" s="1"/>
      <c r="S26" s="1"/>
      <c r="T26" s="1"/>
    </row>
    <row r="27" spans="1:15" s="6" customFormat="1" ht="12.75">
      <c r="A27" s="234"/>
      <c r="B27" s="83" t="s">
        <v>200</v>
      </c>
      <c r="C27" s="60">
        <v>3.4</v>
      </c>
      <c r="D27" s="71">
        <v>212.1</v>
      </c>
      <c r="E27" s="71">
        <v>198.1</v>
      </c>
      <c r="F27" s="71">
        <v>257.8</v>
      </c>
      <c r="G27" s="365">
        <v>93.4</v>
      </c>
      <c r="H27" s="141">
        <v>761.4</v>
      </c>
      <c r="I27" s="71">
        <v>215.2</v>
      </c>
      <c r="J27" s="71">
        <v>174.7</v>
      </c>
      <c r="K27" s="71">
        <v>261.7</v>
      </c>
      <c r="L27" s="365">
        <v>-516.1</v>
      </c>
      <c r="M27" s="141">
        <v>135.5</v>
      </c>
      <c r="N27" s="360" t="s">
        <v>149</v>
      </c>
      <c r="O27" s="2"/>
    </row>
    <row r="28" spans="1:14" s="1" customFormat="1" ht="11.25" customHeight="1">
      <c r="A28" s="99"/>
      <c r="B28" s="99"/>
      <c r="C28" s="26"/>
      <c r="D28" s="73"/>
      <c r="E28" s="73"/>
      <c r="F28" s="73"/>
      <c r="G28" s="367"/>
      <c r="H28" s="153"/>
      <c r="I28" s="73"/>
      <c r="J28" s="73"/>
      <c r="K28" s="73"/>
      <c r="L28" s="367"/>
      <c r="M28" s="153"/>
      <c r="N28" s="354"/>
    </row>
    <row r="29" spans="1:14" s="102" customFormat="1" ht="14.25">
      <c r="A29" s="223" t="s">
        <v>70</v>
      </c>
      <c r="B29" s="223"/>
      <c r="C29" s="223"/>
      <c r="D29" s="300"/>
      <c r="E29" s="300"/>
      <c r="F29" s="300"/>
      <c r="G29" s="368"/>
      <c r="H29" s="233"/>
      <c r="I29" s="300"/>
      <c r="J29" s="300"/>
      <c r="K29" s="300"/>
      <c r="L29" s="368"/>
      <c r="M29" s="233"/>
      <c r="N29" s="355"/>
    </row>
    <row r="30" spans="1:14" ht="12.75">
      <c r="A30" s="99"/>
      <c r="B30" s="99" t="s">
        <v>128</v>
      </c>
      <c r="C30" s="26" t="s">
        <v>34</v>
      </c>
      <c r="D30" s="69">
        <v>48.7</v>
      </c>
      <c r="E30" s="69">
        <v>59.8</v>
      </c>
      <c r="F30" s="69">
        <v>57.6</v>
      </c>
      <c r="G30" s="362">
        <v>106.5</v>
      </c>
      <c r="H30" s="142">
        <v>272.6</v>
      </c>
      <c r="I30" s="69">
        <v>48.6</v>
      </c>
      <c r="J30" s="69">
        <v>52.2</v>
      </c>
      <c r="K30" s="69">
        <v>40.8</v>
      </c>
      <c r="L30" s="362">
        <v>60.2</v>
      </c>
      <c r="M30" s="142">
        <v>201.8</v>
      </c>
      <c r="N30" s="351">
        <f aca="true" t="shared" si="0" ref="N30:N36">L30/G30-1</f>
        <v>-0.4347417840375587</v>
      </c>
    </row>
    <row r="31" spans="1:14" ht="12.75">
      <c r="A31" s="99"/>
      <c r="B31" s="99" t="s">
        <v>129</v>
      </c>
      <c r="C31" s="26" t="s">
        <v>35</v>
      </c>
      <c r="D31" s="69">
        <v>73</v>
      </c>
      <c r="E31" s="69">
        <v>110.4</v>
      </c>
      <c r="F31" s="69">
        <v>67.4</v>
      </c>
      <c r="G31" s="362">
        <v>114.1</v>
      </c>
      <c r="H31" s="142">
        <v>364.9</v>
      </c>
      <c r="I31" s="69">
        <v>73.6</v>
      </c>
      <c r="J31" s="69">
        <v>100.2</v>
      </c>
      <c r="K31" s="69">
        <v>100.3</v>
      </c>
      <c r="L31" s="362">
        <v>116</v>
      </c>
      <c r="M31" s="142">
        <v>390.1</v>
      </c>
      <c r="N31" s="351">
        <f t="shared" si="0"/>
        <v>0.016652059596845126</v>
      </c>
    </row>
    <row r="32" spans="1:20" s="4" customFormat="1" ht="12.75">
      <c r="A32" s="83"/>
      <c r="B32" s="83" t="s">
        <v>53</v>
      </c>
      <c r="C32" s="60"/>
      <c r="D32" s="301">
        <f aca="true" t="shared" si="1" ref="D32:K32">SUM(D30:D31)</f>
        <v>121.7</v>
      </c>
      <c r="E32" s="301">
        <f t="shared" si="1"/>
        <v>170.2</v>
      </c>
      <c r="F32" s="301">
        <f t="shared" si="1"/>
        <v>125</v>
      </c>
      <c r="G32" s="369">
        <f t="shared" si="1"/>
        <v>220.6</v>
      </c>
      <c r="H32" s="154">
        <f t="shared" si="1"/>
        <v>637.5</v>
      </c>
      <c r="I32" s="301">
        <f t="shared" si="1"/>
        <v>122.19999999999999</v>
      </c>
      <c r="J32" s="301">
        <f t="shared" si="1"/>
        <v>152.4</v>
      </c>
      <c r="K32" s="301">
        <f t="shared" si="1"/>
        <v>141.10000000000002</v>
      </c>
      <c r="L32" s="369">
        <f>SUM(L30:L31)</f>
        <v>176.20000000000002</v>
      </c>
      <c r="M32" s="154">
        <f>SUM(M30:M31)</f>
        <v>591.9000000000001</v>
      </c>
      <c r="N32" s="353">
        <f t="shared" si="0"/>
        <v>-0.2012692656391658</v>
      </c>
      <c r="O32" s="2"/>
      <c r="P32" s="6"/>
      <c r="Q32" s="6"/>
      <c r="R32" s="6"/>
      <c r="S32" s="6"/>
      <c r="T32" s="6"/>
    </row>
    <row r="33" spans="1:20" s="4" customFormat="1" ht="12.75">
      <c r="A33" s="83"/>
      <c r="B33" s="99" t="s">
        <v>130</v>
      </c>
      <c r="C33" s="60" t="s">
        <v>112</v>
      </c>
      <c r="D33" s="69">
        <v>10.7</v>
      </c>
      <c r="E33" s="69">
        <v>4.7</v>
      </c>
      <c r="F33" s="69">
        <v>7.3</v>
      </c>
      <c r="G33" s="362">
        <v>29.2</v>
      </c>
      <c r="H33" s="142">
        <v>51.9</v>
      </c>
      <c r="I33" s="69">
        <v>19.5</v>
      </c>
      <c r="J33" s="69">
        <v>12.2</v>
      </c>
      <c r="K33" s="69">
        <v>7.9</v>
      </c>
      <c r="L33" s="362">
        <v>22.1</v>
      </c>
      <c r="M33" s="142">
        <v>61.7</v>
      </c>
      <c r="N33" s="351">
        <f t="shared" si="0"/>
        <v>-0.24315068493150682</v>
      </c>
      <c r="O33" s="2"/>
      <c r="P33" s="6"/>
      <c r="Q33" s="6"/>
      <c r="R33" s="6"/>
      <c r="S33" s="6"/>
      <c r="T33" s="6"/>
    </row>
    <row r="34" spans="1:20" s="4" customFormat="1" ht="12.75">
      <c r="A34" s="83"/>
      <c r="B34" s="99" t="s">
        <v>131</v>
      </c>
      <c r="C34" s="60" t="s">
        <v>113</v>
      </c>
      <c r="D34" s="69">
        <v>34.9</v>
      </c>
      <c r="E34" s="69">
        <v>34.5</v>
      </c>
      <c r="F34" s="69">
        <v>25.8</v>
      </c>
      <c r="G34" s="362">
        <v>66.7</v>
      </c>
      <c r="H34" s="142">
        <v>161.9</v>
      </c>
      <c r="I34" s="69">
        <v>17.9</v>
      </c>
      <c r="J34" s="69">
        <v>26.1</v>
      </c>
      <c r="K34" s="69">
        <v>35</v>
      </c>
      <c r="L34" s="362">
        <v>77.2</v>
      </c>
      <c r="M34" s="142">
        <v>156.2</v>
      </c>
      <c r="N34" s="351">
        <f t="shared" si="0"/>
        <v>0.15742128935532218</v>
      </c>
      <c r="O34" s="2"/>
      <c r="P34" s="6"/>
      <c r="Q34" s="6"/>
      <c r="R34" s="6"/>
      <c r="S34" s="6"/>
      <c r="T34" s="6"/>
    </row>
    <row r="35" spans="1:20" s="18" customFormat="1" ht="12.75">
      <c r="A35" s="99"/>
      <c r="B35" s="223" t="s">
        <v>54</v>
      </c>
      <c r="C35" s="229"/>
      <c r="D35" s="350">
        <f aca="true" t="shared" si="2" ref="D35:K35">SUM(D33:D34)</f>
        <v>45.599999999999994</v>
      </c>
      <c r="E35" s="350">
        <f t="shared" si="2"/>
        <v>39.20000000000001</v>
      </c>
      <c r="F35" s="350">
        <f t="shared" si="2"/>
        <v>33.099999999999994</v>
      </c>
      <c r="G35" s="370">
        <f t="shared" si="2"/>
        <v>95.9</v>
      </c>
      <c r="H35" s="264">
        <f t="shared" si="2"/>
        <v>213.8</v>
      </c>
      <c r="I35" s="350">
        <f t="shared" si="2"/>
        <v>37.4</v>
      </c>
      <c r="J35" s="350">
        <f t="shared" si="2"/>
        <v>38.3</v>
      </c>
      <c r="K35" s="350">
        <f t="shared" si="2"/>
        <v>42.900000000000006</v>
      </c>
      <c r="L35" s="370">
        <f>SUM(L33:L34)</f>
        <v>99.29999999999998</v>
      </c>
      <c r="M35" s="264">
        <f>SUM(M33:M34)</f>
        <v>217.89999999999998</v>
      </c>
      <c r="N35" s="356">
        <f t="shared" si="0"/>
        <v>0.03545359749739285</v>
      </c>
      <c r="O35" s="2"/>
      <c r="P35" s="1"/>
      <c r="Q35" s="1"/>
      <c r="R35" s="1"/>
      <c r="S35" s="1"/>
      <c r="T35" s="1"/>
    </row>
    <row r="36" spans="1:15" s="6" customFormat="1" ht="15" customHeight="1">
      <c r="A36" s="83"/>
      <c r="B36" s="83" t="s">
        <v>168</v>
      </c>
      <c r="C36" s="60" t="s">
        <v>36</v>
      </c>
      <c r="D36" s="71">
        <v>167.3</v>
      </c>
      <c r="E36" s="71">
        <v>209.4</v>
      </c>
      <c r="F36" s="71">
        <v>158.1</v>
      </c>
      <c r="G36" s="365">
        <v>316.5</v>
      </c>
      <c r="H36" s="141">
        <v>851.3</v>
      </c>
      <c r="I36" s="71">
        <v>159.6</v>
      </c>
      <c r="J36" s="71">
        <v>190.7</v>
      </c>
      <c r="K36" s="71">
        <v>184</v>
      </c>
      <c r="L36" s="365">
        <v>273.3</v>
      </c>
      <c r="M36" s="141">
        <v>807.6</v>
      </c>
      <c r="N36" s="353">
        <f t="shared" si="0"/>
        <v>-0.13649289099526085</v>
      </c>
      <c r="O36" s="2"/>
    </row>
    <row r="37" spans="1:14" ht="12.75">
      <c r="A37" s="95"/>
      <c r="B37" s="128"/>
      <c r="D37" s="184"/>
      <c r="E37" s="184"/>
      <c r="F37" s="184"/>
      <c r="G37" s="188"/>
      <c r="H37" s="188"/>
      <c r="I37" s="188"/>
      <c r="J37" s="188"/>
      <c r="K37" s="188"/>
      <c r="L37" s="188"/>
      <c r="M37" s="188"/>
      <c r="N37" s="49"/>
    </row>
    <row r="38" spans="1:14" ht="25.5" customHeight="1">
      <c r="A38" s="431" t="s">
        <v>206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</row>
    <row r="39" spans="1:20" s="45" customFormat="1" ht="30" customHeight="1">
      <c r="A39" s="431" t="s">
        <v>217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2"/>
      <c r="P39" s="66"/>
      <c r="Q39" s="66"/>
      <c r="R39" s="66"/>
      <c r="S39" s="66"/>
      <c r="T39" s="66"/>
    </row>
    <row r="40" ht="14.25" customHeight="1"/>
    <row r="41" ht="14.25" customHeight="1"/>
    <row r="42" ht="15" customHeight="1"/>
    <row r="43" spans="2:3" ht="12.75">
      <c r="B43" s="10"/>
      <c r="C43" s="10"/>
    </row>
    <row r="44" spans="2:3" ht="12.75">
      <c r="B44" s="10"/>
      <c r="C44" s="10"/>
    </row>
  </sheetData>
  <mergeCells count="3">
    <mergeCell ref="A39:N39"/>
    <mergeCell ref="B4:C5"/>
    <mergeCell ref="A38:N38"/>
  </mergeCells>
  <conditionalFormatting sqref="D28:N28 D22:N22 P13:IV13 C13 A13">
    <cfRule type="cellIs" priority="1" dxfId="0" operator="notEqual" stopIfTrue="1">
      <formula>""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&amp;R&amp;G</oddHeader>
    <oddFooter>&amp;LTelekom Austria Group&amp;C25.02.2009&amp;R&amp;P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21">
    <tabColor indexed="30"/>
  </sheetPr>
  <dimension ref="A2:V47"/>
  <sheetViews>
    <sheetView showGridLines="0" tabSelected="1" view="pageBreakPreview" zoomScale="75" zoomScaleNormal="75" zoomScaleSheetLayoutView="75" workbookViewId="0" topLeftCell="A1">
      <selection activeCell="C35" sqref="C35"/>
    </sheetView>
  </sheetViews>
  <sheetFormatPr defaultColWidth="11.421875" defaultRowHeight="12.75" outlineLevelCol="1"/>
  <cols>
    <col min="1" max="1" width="4.57421875" style="2" customWidth="1"/>
    <col min="2" max="2" width="3.140625" style="2" customWidth="1"/>
    <col min="3" max="3" width="48.421875" style="2" customWidth="1"/>
    <col min="4" max="4" width="5.7109375" style="5" hidden="1" customWidth="1" outlineLevel="1"/>
    <col min="5" max="5" width="14.140625" style="53" customWidth="1" collapsed="1"/>
    <col min="6" max="14" width="14.140625" style="53" customWidth="1"/>
    <col min="15" max="15" width="14.7109375" style="322" customWidth="1"/>
    <col min="16" max="16" width="5.57421875" style="2" customWidth="1"/>
    <col min="17" max="19" width="9.140625" style="1" customWidth="1" collapsed="1"/>
    <col min="20" max="28" width="9.140625" style="2" customWidth="1" collapsed="1"/>
    <col min="29" max="30" width="9.140625" style="2" hidden="1" customWidth="1" outlineLevel="1"/>
    <col min="31" max="31" width="9.140625" style="2" customWidth="1" collapsed="1"/>
    <col min="32" max="35" width="9.140625" style="2" hidden="1" customWidth="1" outlineLevel="1"/>
    <col min="36" max="36" width="9.140625" style="2" customWidth="1" collapsed="1"/>
    <col min="37" max="39" width="9.140625" style="2" hidden="1" customWidth="1" outlineLevel="1"/>
    <col min="40" max="40" width="9.140625" style="2" customWidth="1" collapsed="1"/>
    <col min="41" max="44" width="9.140625" style="2" hidden="1" customWidth="1" outlineLevel="1"/>
    <col min="45" max="45" width="9.140625" style="2" customWidth="1" collapsed="1"/>
    <col min="46" max="46" width="9.140625" style="2" customWidth="1"/>
    <col min="47" max="47" width="9.140625" style="2" customWidth="1" collapsed="1"/>
    <col min="48" max="50" width="9.140625" style="2" customWidth="1"/>
    <col min="51" max="51" width="9.140625" style="2" customWidth="1" collapsed="1"/>
    <col min="52" max="52" width="9.140625" style="2" customWidth="1"/>
    <col min="53" max="53" width="9.140625" style="2" customWidth="1" collapsed="1"/>
    <col min="54" max="54" width="9.140625" style="2" customWidth="1"/>
    <col min="55" max="66" width="9.140625" style="2" customWidth="1" collapsed="1"/>
    <col min="67" max="67" width="9.140625" style="2" customWidth="1"/>
    <col min="68" max="112" width="9.140625" style="2" customWidth="1" collapsed="1"/>
    <col min="113" max="16384" width="9.140625" style="2" customWidth="1"/>
  </cols>
  <sheetData>
    <row r="2" spans="4:15" ht="12.7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11"/>
    </row>
    <row r="3" spans="5:14" ht="12.75">
      <c r="E3" s="5"/>
      <c r="F3" s="5"/>
      <c r="G3" s="5"/>
      <c r="H3" s="5"/>
      <c r="I3" s="5"/>
      <c r="J3" s="5"/>
      <c r="K3" s="5"/>
      <c r="L3" s="5"/>
      <c r="M3" s="5"/>
      <c r="N3" s="5"/>
    </row>
    <row r="4" spans="2:4" ht="15" customHeight="1">
      <c r="B4" s="434" t="s">
        <v>80</v>
      </c>
      <c r="C4" s="434"/>
      <c r="D4" s="103"/>
    </row>
    <row r="5" spans="2:22" ht="11.25" customHeight="1">
      <c r="B5" s="434"/>
      <c r="C5" s="434"/>
      <c r="D5" s="103"/>
      <c r="E5" s="54"/>
      <c r="F5" s="54"/>
      <c r="G5" s="54"/>
      <c r="H5" s="54"/>
      <c r="I5" s="54"/>
      <c r="J5" s="54"/>
      <c r="K5" s="54"/>
      <c r="L5" s="341">
        <v>132</v>
      </c>
      <c r="M5" s="341">
        <v>140</v>
      </c>
      <c r="N5" s="341">
        <v>140</v>
      </c>
      <c r="O5" s="323"/>
      <c r="Q5" s="35"/>
      <c r="R5" s="35"/>
      <c r="S5" s="35"/>
      <c r="T5" s="35"/>
      <c r="U5" s="35"/>
      <c r="V5" s="35"/>
    </row>
    <row r="6" spans="1:19" s="21" customFormat="1" ht="21" customHeight="1">
      <c r="A6" s="33"/>
      <c r="B6" s="22"/>
      <c r="C6" s="33"/>
      <c r="D6" s="51"/>
      <c r="E6" s="59">
        <v>88</v>
      </c>
      <c r="F6" s="59">
        <v>92</v>
      </c>
      <c r="G6" s="59">
        <v>100</v>
      </c>
      <c r="H6" s="59">
        <v>108</v>
      </c>
      <c r="I6" s="59">
        <v>112</v>
      </c>
      <c r="J6" s="59">
        <v>116</v>
      </c>
      <c r="K6" s="59">
        <v>124</v>
      </c>
      <c r="L6" s="59">
        <v>128</v>
      </c>
      <c r="M6" s="59">
        <v>136</v>
      </c>
      <c r="N6" s="59">
        <v>136</v>
      </c>
      <c r="O6" s="25"/>
      <c r="P6" s="2"/>
      <c r="Q6" s="23"/>
      <c r="R6" s="23"/>
      <c r="S6" s="23"/>
    </row>
    <row r="7" spans="1:19" s="18" customFormat="1" ht="14.25">
      <c r="A7" s="217" t="s">
        <v>10</v>
      </c>
      <c r="B7" s="218"/>
      <c r="C7" s="224"/>
      <c r="D7" s="225"/>
      <c r="E7" s="220" t="s">
        <v>136</v>
      </c>
      <c r="F7" s="220" t="s">
        <v>139</v>
      </c>
      <c r="G7" s="220" t="s">
        <v>144</v>
      </c>
      <c r="H7" s="361" t="s">
        <v>148</v>
      </c>
      <c r="I7" s="221">
        <v>2007</v>
      </c>
      <c r="J7" s="220" t="s">
        <v>177</v>
      </c>
      <c r="K7" s="220" t="s">
        <v>184</v>
      </c>
      <c r="L7" s="220" t="s">
        <v>186</v>
      </c>
      <c r="M7" s="361" t="s">
        <v>194</v>
      </c>
      <c r="N7" s="221">
        <v>2008</v>
      </c>
      <c r="O7" s="220" t="str">
        <f>'Results for Segment'!N9</f>
        <v>% change</v>
      </c>
      <c r="P7" s="2"/>
      <c r="Q7" s="1"/>
      <c r="R7" s="1"/>
      <c r="S7" s="1"/>
    </row>
    <row r="8" spans="1:15" ht="14.25">
      <c r="A8" s="101"/>
      <c r="B8" s="95"/>
      <c r="C8" s="95"/>
      <c r="E8" s="51">
        <v>19</v>
      </c>
      <c r="F8" s="51">
        <v>21</v>
      </c>
      <c r="G8" s="51">
        <v>25</v>
      </c>
      <c r="H8" s="380">
        <v>29</v>
      </c>
      <c r="I8" s="162">
        <v>31</v>
      </c>
      <c r="J8" s="51">
        <v>33</v>
      </c>
      <c r="K8" s="51">
        <v>35</v>
      </c>
      <c r="L8" s="51">
        <v>39</v>
      </c>
      <c r="M8" s="380">
        <v>43</v>
      </c>
      <c r="N8" s="162">
        <v>45</v>
      </c>
      <c r="O8" s="324"/>
    </row>
    <row r="9" spans="1:15" s="1" customFormat="1" ht="12.75">
      <c r="A9" s="123" t="s">
        <v>71</v>
      </c>
      <c r="B9" s="123"/>
      <c r="C9" s="123"/>
      <c r="D9" s="55">
        <v>1.1</v>
      </c>
      <c r="E9" s="75">
        <v>1145.8</v>
      </c>
      <c r="F9" s="75">
        <v>1208</v>
      </c>
      <c r="G9" s="75">
        <v>1277.1</v>
      </c>
      <c r="H9" s="371">
        <v>1288.1</v>
      </c>
      <c r="I9" s="155">
        <v>4919</v>
      </c>
      <c r="J9" s="75">
        <v>1259.6</v>
      </c>
      <c r="K9" s="75">
        <v>1276.2</v>
      </c>
      <c r="L9" s="75">
        <v>1328</v>
      </c>
      <c r="M9" s="371">
        <v>1306.5</v>
      </c>
      <c r="N9" s="155">
        <v>5170.3</v>
      </c>
      <c r="O9" s="146">
        <f>M9/H9-1</f>
        <v>0.014284605232513181</v>
      </c>
    </row>
    <row r="10" spans="1:15" ht="12.75">
      <c r="A10" s="79" t="s">
        <v>104</v>
      </c>
      <c r="B10" s="95"/>
      <c r="C10" s="79"/>
      <c r="D10" s="55" t="s">
        <v>111</v>
      </c>
      <c r="E10" s="76">
        <v>13.8</v>
      </c>
      <c r="F10" s="76">
        <v>13.2</v>
      </c>
      <c r="G10" s="76">
        <v>18.9</v>
      </c>
      <c r="H10" s="372">
        <v>39.2</v>
      </c>
      <c r="I10" s="156">
        <v>85.1</v>
      </c>
      <c r="J10" s="76">
        <v>34</v>
      </c>
      <c r="K10" s="76">
        <v>23.6</v>
      </c>
      <c r="L10" s="76">
        <v>15</v>
      </c>
      <c r="M10" s="372">
        <v>16.3</v>
      </c>
      <c r="N10" s="156">
        <v>88.9</v>
      </c>
      <c r="O10" s="145">
        <f>M10/H10-1</f>
        <v>-0.5841836734693877</v>
      </c>
    </row>
    <row r="11" spans="1:15" ht="12.75">
      <c r="A11" s="79"/>
      <c r="B11" s="79"/>
      <c r="C11" s="79"/>
      <c r="D11" s="55"/>
      <c r="E11" s="76"/>
      <c r="F11" s="76"/>
      <c r="G11" s="76"/>
      <c r="H11" s="372"/>
      <c r="I11" s="156"/>
      <c r="J11" s="76"/>
      <c r="K11" s="76"/>
      <c r="L11" s="76"/>
      <c r="M11" s="372"/>
      <c r="N11" s="156"/>
      <c r="O11" s="145"/>
    </row>
    <row r="12" spans="1:15" ht="12.75">
      <c r="A12" s="79"/>
      <c r="B12" s="79" t="s">
        <v>82</v>
      </c>
      <c r="C12" s="79"/>
      <c r="D12" s="55">
        <v>1.3</v>
      </c>
      <c r="E12" s="76">
        <v>-82.5</v>
      </c>
      <c r="F12" s="76">
        <v>-92.2</v>
      </c>
      <c r="G12" s="76">
        <v>-103.1</v>
      </c>
      <c r="H12" s="372">
        <v>-127.9</v>
      </c>
      <c r="I12" s="156">
        <v>-405.7</v>
      </c>
      <c r="J12" s="76">
        <v>-100.5</v>
      </c>
      <c r="K12" s="76">
        <v>-94.3</v>
      </c>
      <c r="L12" s="76">
        <v>-104.4</v>
      </c>
      <c r="M12" s="372">
        <v>-129.1</v>
      </c>
      <c r="N12" s="156">
        <v>-428.3</v>
      </c>
      <c r="O12" s="145">
        <f>M12/H12-1</f>
        <v>0.009382329945269552</v>
      </c>
    </row>
    <row r="13" spans="1:15" ht="12.75">
      <c r="A13" s="79"/>
      <c r="B13" s="79" t="s">
        <v>201</v>
      </c>
      <c r="C13" s="79"/>
      <c r="D13" s="55">
        <v>1.4</v>
      </c>
      <c r="E13" s="76">
        <v>-192.2</v>
      </c>
      <c r="F13" s="76">
        <v>-194.7</v>
      </c>
      <c r="G13" s="76">
        <v>-185.2</v>
      </c>
      <c r="H13" s="372">
        <v>-225.7</v>
      </c>
      <c r="I13" s="156">
        <v>-797.8</v>
      </c>
      <c r="J13" s="76">
        <v>-204.4</v>
      </c>
      <c r="K13" s="76">
        <v>-213.6</v>
      </c>
      <c r="L13" s="76">
        <v>-192.5</v>
      </c>
      <c r="M13" s="372">
        <v>-844.1</v>
      </c>
      <c r="N13" s="156">
        <v>-1454.6</v>
      </c>
      <c r="O13" s="145" t="s">
        <v>149</v>
      </c>
    </row>
    <row r="14" spans="1:15" ht="12.75">
      <c r="A14" s="79"/>
      <c r="B14" s="79" t="s">
        <v>20</v>
      </c>
      <c r="C14" s="79"/>
      <c r="D14" s="11">
        <v>1.5</v>
      </c>
      <c r="E14" s="76">
        <v>-264.2</v>
      </c>
      <c r="F14" s="76">
        <v>-268</v>
      </c>
      <c r="G14" s="76">
        <v>-263.3</v>
      </c>
      <c r="H14" s="372">
        <v>-297.5</v>
      </c>
      <c r="I14" s="156">
        <v>-1093</v>
      </c>
      <c r="J14" s="76">
        <v>-283.4</v>
      </c>
      <c r="K14" s="76">
        <v>-294.4</v>
      </c>
      <c r="L14" s="76">
        <v>-278.2</v>
      </c>
      <c r="M14" s="372">
        <v>-299.3</v>
      </c>
      <c r="N14" s="156">
        <v>-1155.3</v>
      </c>
      <c r="O14" s="145">
        <f>M14/H14-1</f>
        <v>0.006050420168067339</v>
      </c>
    </row>
    <row r="15" spans="1:15" ht="12.75">
      <c r="A15" s="79"/>
      <c r="B15" s="79" t="s">
        <v>21</v>
      </c>
      <c r="C15" s="79"/>
      <c r="D15" s="20">
        <v>1.6</v>
      </c>
      <c r="E15" s="76">
        <v>0</v>
      </c>
      <c r="F15" s="76">
        <v>0</v>
      </c>
      <c r="G15" s="76">
        <v>0</v>
      </c>
      <c r="H15" s="372">
        <v>-0.5</v>
      </c>
      <c r="I15" s="156">
        <v>-0.5</v>
      </c>
      <c r="J15" s="76">
        <v>0</v>
      </c>
      <c r="K15" s="76">
        <v>0</v>
      </c>
      <c r="L15" s="76">
        <v>0</v>
      </c>
      <c r="M15" s="372">
        <v>-4.8</v>
      </c>
      <c r="N15" s="156">
        <v>-4.8</v>
      </c>
      <c r="O15" s="145" t="s">
        <v>149</v>
      </c>
    </row>
    <row r="16" spans="1:19" s="18" customFormat="1" ht="12.75">
      <c r="A16" s="235"/>
      <c r="B16" s="235" t="s">
        <v>83</v>
      </c>
      <c r="C16" s="235"/>
      <c r="D16" s="236">
        <v>1.7</v>
      </c>
      <c r="E16" s="237">
        <v>-408.6</v>
      </c>
      <c r="F16" s="237">
        <v>-468.2</v>
      </c>
      <c r="G16" s="237">
        <v>-486.6</v>
      </c>
      <c r="H16" s="373">
        <v>-582.3</v>
      </c>
      <c r="I16" s="238">
        <v>-1945.7</v>
      </c>
      <c r="J16" s="237">
        <v>-490.1</v>
      </c>
      <c r="K16" s="237">
        <v>-522.8</v>
      </c>
      <c r="L16" s="237">
        <v>-506.2</v>
      </c>
      <c r="M16" s="373">
        <v>-561.6</v>
      </c>
      <c r="N16" s="238">
        <v>-2080.7</v>
      </c>
      <c r="O16" s="240">
        <f>M16/H16-1</f>
        <v>-0.03554868624420393</v>
      </c>
      <c r="P16" s="2"/>
      <c r="Q16" s="1"/>
      <c r="R16" s="1"/>
      <c r="S16" s="1"/>
    </row>
    <row r="17" spans="1:19" s="4" customFormat="1" ht="13.5" customHeight="1">
      <c r="A17" s="124" t="s">
        <v>200</v>
      </c>
      <c r="B17" s="124"/>
      <c r="C17" s="101"/>
      <c r="D17" s="11">
        <v>1.8</v>
      </c>
      <c r="E17" s="75">
        <v>212.1</v>
      </c>
      <c r="F17" s="75">
        <v>198.1</v>
      </c>
      <c r="G17" s="75">
        <v>257.8</v>
      </c>
      <c r="H17" s="371">
        <v>93.4</v>
      </c>
      <c r="I17" s="155">
        <v>761.4</v>
      </c>
      <c r="J17" s="75">
        <v>215.2</v>
      </c>
      <c r="K17" s="75">
        <v>174.7</v>
      </c>
      <c r="L17" s="75">
        <v>261.7</v>
      </c>
      <c r="M17" s="371">
        <v>-516.1</v>
      </c>
      <c r="N17" s="155">
        <v>135.5</v>
      </c>
      <c r="O17" s="357" t="s">
        <v>149</v>
      </c>
      <c r="P17" s="2"/>
      <c r="Q17" s="6"/>
      <c r="R17" s="6"/>
      <c r="S17" s="6"/>
    </row>
    <row r="18" spans="1:15" ht="12.75">
      <c r="A18" s="79"/>
      <c r="B18" s="79"/>
      <c r="C18" s="79"/>
      <c r="D18" s="12"/>
      <c r="E18" s="76"/>
      <c r="F18" s="76"/>
      <c r="G18" s="76"/>
      <c r="H18" s="372"/>
      <c r="I18" s="156"/>
      <c r="J18" s="76"/>
      <c r="K18" s="76"/>
      <c r="L18" s="76"/>
      <c r="M18" s="372"/>
      <c r="N18" s="156"/>
      <c r="O18" s="145"/>
    </row>
    <row r="19" spans="1:15" ht="12.75">
      <c r="A19" s="79"/>
      <c r="B19" s="79" t="s">
        <v>122</v>
      </c>
      <c r="C19" s="79"/>
      <c r="D19" s="12"/>
      <c r="E19" s="76"/>
      <c r="F19" s="76"/>
      <c r="G19" s="76"/>
      <c r="H19" s="372"/>
      <c r="I19" s="156"/>
      <c r="J19" s="76"/>
      <c r="K19" s="76"/>
      <c r="L19" s="76"/>
      <c r="M19" s="372"/>
      <c r="N19" s="156"/>
      <c r="O19" s="145"/>
    </row>
    <row r="20" spans="1:15" ht="12.75">
      <c r="A20" s="79"/>
      <c r="B20" s="79"/>
      <c r="C20" s="79" t="s">
        <v>22</v>
      </c>
      <c r="D20" s="12">
        <v>1.9</v>
      </c>
      <c r="E20" s="76">
        <v>5.1</v>
      </c>
      <c r="F20" s="76">
        <v>5</v>
      </c>
      <c r="G20" s="76">
        <v>5</v>
      </c>
      <c r="H20" s="372">
        <v>6.9</v>
      </c>
      <c r="I20" s="156">
        <v>22</v>
      </c>
      <c r="J20" s="76">
        <v>6.6</v>
      </c>
      <c r="K20" s="76">
        <v>4.8</v>
      </c>
      <c r="L20" s="76">
        <v>6.8</v>
      </c>
      <c r="M20" s="372">
        <v>8.1</v>
      </c>
      <c r="N20" s="156">
        <v>26.3</v>
      </c>
      <c r="O20" s="145">
        <f>M20/H20-1</f>
        <v>0.17391304347826075</v>
      </c>
    </row>
    <row r="21" spans="1:15" ht="12.75">
      <c r="A21" s="79"/>
      <c r="B21" s="79"/>
      <c r="C21" s="79" t="s">
        <v>23</v>
      </c>
      <c r="D21" s="12">
        <v>2</v>
      </c>
      <c r="E21" s="76">
        <v>-35.3</v>
      </c>
      <c r="F21" s="76">
        <v>-35.4</v>
      </c>
      <c r="G21" s="76">
        <v>-42.8</v>
      </c>
      <c r="H21" s="372">
        <v>-60.7</v>
      </c>
      <c r="I21" s="156">
        <v>-174.2</v>
      </c>
      <c r="J21" s="76">
        <v>-57.4</v>
      </c>
      <c r="K21" s="76">
        <v>-56.1</v>
      </c>
      <c r="L21" s="76">
        <v>-57.8</v>
      </c>
      <c r="M21" s="372">
        <v>-60.4</v>
      </c>
      <c r="N21" s="156">
        <v>-231.7</v>
      </c>
      <c r="O21" s="145">
        <f>M21/H21-1</f>
        <v>-0.0049423393739703725</v>
      </c>
    </row>
    <row r="22" spans="1:15" ht="12.75">
      <c r="A22" s="79"/>
      <c r="B22" s="79"/>
      <c r="C22" s="79" t="s">
        <v>89</v>
      </c>
      <c r="D22" s="12">
        <v>2.1</v>
      </c>
      <c r="E22" s="76">
        <v>0.4</v>
      </c>
      <c r="F22" s="76">
        <v>0.1</v>
      </c>
      <c r="G22" s="76">
        <v>0</v>
      </c>
      <c r="H22" s="372">
        <v>-2.4</v>
      </c>
      <c r="I22" s="156">
        <v>-1.9</v>
      </c>
      <c r="J22" s="76">
        <v>-0.2</v>
      </c>
      <c r="K22" s="76">
        <v>0.2</v>
      </c>
      <c r="L22" s="76">
        <v>0.2</v>
      </c>
      <c r="M22" s="372">
        <v>-1.5</v>
      </c>
      <c r="N22" s="156">
        <v>-1.3</v>
      </c>
      <c r="O22" s="145" t="s">
        <v>149</v>
      </c>
    </row>
    <row r="23" spans="1:15" ht="12.75">
      <c r="A23" s="79"/>
      <c r="B23" s="79"/>
      <c r="C23" s="95" t="s">
        <v>84</v>
      </c>
      <c r="D23" s="12">
        <v>2.2</v>
      </c>
      <c r="E23" s="76">
        <v>0.1</v>
      </c>
      <c r="F23" s="76">
        <v>0.1</v>
      </c>
      <c r="G23" s="76">
        <v>0</v>
      </c>
      <c r="H23" s="372">
        <v>0.1</v>
      </c>
      <c r="I23" s="156">
        <v>0.3</v>
      </c>
      <c r="J23" s="76">
        <v>1.8</v>
      </c>
      <c r="K23" s="76">
        <v>0.09999999999999987</v>
      </c>
      <c r="L23" s="76">
        <v>0.1</v>
      </c>
      <c r="M23" s="372">
        <v>-5.3</v>
      </c>
      <c r="N23" s="156">
        <v>-3.3</v>
      </c>
      <c r="O23" s="145" t="s">
        <v>149</v>
      </c>
    </row>
    <row r="24" spans="1:19" s="18" customFormat="1" ht="12.75">
      <c r="A24" s="235"/>
      <c r="B24" s="235"/>
      <c r="C24" s="235" t="s">
        <v>85</v>
      </c>
      <c r="D24" s="236">
        <v>2.3</v>
      </c>
      <c r="E24" s="237">
        <v>-0.1</v>
      </c>
      <c r="F24" s="237">
        <v>0.1</v>
      </c>
      <c r="G24" s="237">
        <v>-0.2</v>
      </c>
      <c r="H24" s="373">
        <v>0.4</v>
      </c>
      <c r="I24" s="238">
        <v>0.2</v>
      </c>
      <c r="J24" s="237">
        <v>0.3</v>
      </c>
      <c r="K24" s="237">
        <v>-0.2</v>
      </c>
      <c r="L24" s="237">
        <v>-0.2</v>
      </c>
      <c r="M24" s="373">
        <v>-1.8</v>
      </c>
      <c r="N24" s="238">
        <v>-1.9</v>
      </c>
      <c r="O24" s="240" t="s">
        <v>149</v>
      </c>
      <c r="P24" s="2"/>
      <c r="Q24" s="1"/>
      <c r="R24" s="1"/>
      <c r="S24" s="1"/>
    </row>
    <row r="25" spans="1:19" s="4" customFormat="1" ht="13.5" customHeight="1">
      <c r="A25" s="124" t="s">
        <v>202</v>
      </c>
      <c r="B25" s="124"/>
      <c r="C25" s="101"/>
      <c r="D25" s="11">
        <v>2.4</v>
      </c>
      <c r="E25" s="75">
        <v>182.3</v>
      </c>
      <c r="F25" s="75">
        <v>168</v>
      </c>
      <c r="G25" s="75">
        <v>219.8</v>
      </c>
      <c r="H25" s="371">
        <v>37.69999999999993</v>
      </c>
      <c r="I25" s="155">
        <v>607.8</v>
      </c>
      <c r="J25" s="75">
        <v>166.3</v>
      </c>
      <c r="K25" s="75">
        <v>123.5</v>
      </c>
      <c r="L25" s="75">
        <v>210.8</v>
      </c>
      <c r="M25" s="371">
        <v>-577</v>
      </c>
      <c r="N25" s="155">
        <v>-76.4</v>
      </c>
      <c r="O25" s="360" t="s">
        <v>149</v>
      </c>
      <c r="P25" s="2"/>
      <c r="Q25" s="6"/>
      <c r="R25" s="6"/>
      <c r="S25" s="6"/>
    </row>
    <row r="26" spans="1:15" ht="12.75">
      <c r="A26" s="124"/>
      <c r="B26" s="124"/>
      <c r="C26" s="101"/>
      <c r="D26" s="13"/>
      <c r="E26" s="76"/>
      <c r="F26" s="76"/>
      <c r="G26" s="76"/>
      <c r="H26" s="372"/>
      <c r="I26" s="156"/>
      <c r="J26" s="76"/>
      <c r="K26" s="76"/>
      <c r="L26" s="76"/>
      <c r="M26" s="372"/>
      <c r="N26" s="156"/>
      <c r="O26" s="145"/>
    </row>
    <row r="27" spans="1:19" s="4" customFormat="1" ht="12.75">
      <c r="A27" s="123"/>
      <c r="B27" s="79" t="s">
        <v>30</v>
      </c>
      <c r="C27" s="101"/>
      <c r="D27" s="12">
        <v>2.5</v>
      </c>
      <c r="E27" s="76">
        <v>-35.1</v>
      </c>
      <c r="F27" s="76">
        <v>-37.4</v>
      </c>
      <c r="G27" s="76">
        <v>-46.1</v>
      </c>
      <c r="H27" s="372">
        <v>3.3</v>
      </c>
      <c r="I27" s="156">
        <v>-115.3</v>
      </c>
      <c r="J27" s="76">
        <v>-36.6</v>
      </c>
      <c r="K27" s="76">
        <v>-27.2</v>
      </c>
      <c r="L27" s="76">
        <v>-47.9</v>
      </c>
      <c r="M27" s="372">
        <v>139.3</v>
      </c>
      <c r="N27" s="156">
        <v>27.6</v>
      </c>
      <c r="O27" s="145" t="s">
        <v>149</v>
      </c>
      <c r="P27" s="2"/>
      <c r="Q27" s="6"/>
      <c r="R27" s="6"/>
      <c r="S27" s="6"/>
    </row>
    <row r="28" spans="1:19" s="4" customFormat="1" ht="12.75">
      <c r="A28" s="124" t="s">
        <v>203</v>
      </c>
      <c r="B28" s="124"/>
      <c r="C28" s="101"/>
      <c r="D28" s="19">
        <v>2.6</v>
      </c>
      <c r="E28" s="75">
        <v>147.2</v>
      </c>
      <c r="F28" s="75">
        <v>130.6</v>
      </c>
      <c r="G28" s="75">
        <v>173.7</v>
      </c>
      <c r="H28" s="371">
        <v>41</v>
      </c>
      <c r="I28" s="155">
        <v>492.5</v>
      </c>
      <c r="J28" s="75">
        <v>129.7</v>
      </c>
      <c r="K28" s="75">
        <v>96.3000000000003</v>
      </c>
      <c r="L28" s="75">
        <v>162.9</v>
      </c>
      <c r="M28" s="371">
        <v>-437.7</v>
      </c>
      <c r="N28" s="155">
        <v>-48.8</v>
      </c>
      <c r="O28" s="146" t="s">
        <v>149</v>
      </c>
      <c r="P28" s="2"/>
      <c r="Q28" s="6"/>
      <c r="R28" s="6"/>
      <c r="S28" s="6"/>
    </row>
    <row r="29" spans="1:15" ht="12.75">
      <c r="A29" s="124"/>
      <c r="B29" s="125"/>
      <c r="C29" s="95"/>
      <c r="D29" s="19"/>
      <c r="E29" s="76"/>
      <c r="F29" s="76"/>
      <c r="G29" s="76"/>
      <c r="H29" s="372"/>
      <c r="I29" s="156"/>
      <c r="J29" s="76"/>
      <c r="K29" s="76"/>
      <c r="L29" s="76"/>
      <c r="M29" s="372"/>
      <c r="N29" s="156"/>
      <c r="O29" s="145"/>
    </row>
    <row r="30" spans="1:15" ht="12.75">
      <c r="A30" s="125" t="s">
        <v>121</v>
      </c>
      <c r="B30" s="125"/>
      <c r="C30" s="125"/>
      <c r="D30" s="13">
        <v>2.71</v>
      </c>
      <c r="E30" s="77">
        <v>460689904.6333333</v>
      </c>
      <c r="F30" s="77">
        <v>457650054.94505495</v>
      </c>
      <c r="G30" s="77">
        <v>446486783.6956522</v>
      </c>
      <c r="H30" s="374">
        <v>442128771.3913044</v>
      </c>
      <c r="I30" s="157">
        <v>451673637</v>
      </c>
      <c r="J30" s="77">
        <v>442211742</v>
      </c>
      <c r="K30" s="77">
        <v>442211742</v>
      </c>
      <c r="L30" s="77">
        <v>442211742</v>
      </c>
      <c r="M30" s="374">
        <v>442215796</v>
      </c>
      <c r="N30" s="157">
        <v>442212761</v>
      </c>
      <c r="O30" s="145">
        <f>M30/H30-1</f>
        <v>0.00019683091064570668</v>
      </c>
    </row>
    <row r="31" spans="1:15" ht="12.75">
      <c r="A31" s="125" t="s">
        <v>88</v>
      </c>
      <c r="B31" s="125"/>
      <c r="C31" s="125"/>
      <c r="D31" s="12">
        <v>2.9</v>
      </c>
      <c r="E31" s="77">
        <v>459620000</v>
      </c>
      <c r="F31" s="77">
        <v>452745000</v>
      </c>
      <c r="G31" s="77">
        <v>442125000</v>
      </c>
      <c r="H31" s="374">
        <v>442211742</v>
      </c>
      <c r="I31" s="157">
        <v>442211742</v>
      </c>
      <c r="J31" s="77">
        <v>442211742</v>
      </c>
      <c r="K31" s="77">
        <v>442211742</v>
      </c>
      <c r="L31" s="77">
        <v>442211742</v>
      </c>
      <c r="M31" s="374">
        <v>442398222</v>
      </c>
      <c r="N31" s="157">
        <v>442398222</v>
      </c>
      <c r="O31" s="145">
        <f>M31/H31-1</f>
        <v>0.0004216984360401188</v>
      </c>
    </row>
    <row r="32" spans="1:15" ht="12.75">
      <c r="A32" s="79" t="s">
        <v>99</v>
      </c>
      <c r="B32" s="79"/>
      <c r="C32" s="79"/>
      <c r="D32" s="12">
        <v>2.7</v>
      </c>
      <c r="E32" s="78">
        <v>0.3194492660895867</v>
      </c>
      <c r="F32" s="78">
        <v>0.2905507339104133</v>
      </c>
      <c r="G32" s="78">
        <v>0.39</v>
      </c>
      <c r="H32" s="375">
        <v>0.08825935464851258</v>
      </c>
      <c r="I32" s="158">
        <v>1.0903691507680355</v>
      </c>
      <c r="J32" s="78">
        <v>0.2931943855982006</v>
      </c>
      <c r="K32" s="78">
        <v>0.21789335480829458</v>
      </c>
      <c r="L32" s="78">
        <v>0.3683755643015013</v>
      </c>
      <c r="M32" s="375">
        <v>-0.989788252611401</v>
      </c>
      <c r="N32" s="158">
        <v>-0.11027864797415919</v>
      </c>
      <c r="O32" s="145" t="s">
        <v>149</v>
      </c>
    </row>
    <row r="33" spans="1:15" ht="12.75">
      <c r="A33" s="79"/>
      <c r="B33" s="79"/>
      <c r="C33" s="79"/>
      <c r="D33" s="12"/>
      <c r="E33" s="76"/>
      <c r="F33" s="76"/>
      <c r="G33" s="76"/>
      <c r="H33" s="190"/>
      <c r="I33" s="190"/>
      <c r="J33" s="76"/>
      <c r="K33" s="76"/>
      <c r="L33" s="76"/>
      <c r="M33" s="190"/>
      <c r="N33" s="190"/>
      <c r="O33" s="145"/>
    </row>
    <row r="34" spans="1:15" ht="9" customHeight="1">
      <c r="A34" s="83"/>
      <c r="B34" s="99"/>
      <c r="C34" s="99"/>
      <c r="D34" s="12"/>
      <c r="E34" s="79"/>
      <c r="F34" s="79"/>
      <c r="G34" s="79"/>
      <c r="H34" s="191"/>
      <c r="I34" s="191"/>
      <c r="J34" s="79"/>
      <c r="K34" s="79"/>
      <c r="L34" s="79"/>
      <c r="M34" s="191"/>
      <c r="N34" s="191"/>
      <c r="O34" s="145"/>
    </row>
    <row r="35" spans="1:19" s="18" customFormat="1" ht="14.25">
      <c r="A35" s="219"/>
      <c r="B35" s="223"/>
      <c r="C35" s="223"/>
      <c r="D35" s="241"/>
      <c r="E35" s="220" t="str">
        <f>E7</f>
        <v>1Q 2007</v>
      </c>
      <c r="F35" s="220" t="str">
        <f>F7</f>
        <v>2Q 2007</v>
      </c>
      <c r="G35" s="220" t="s">
        <v>144</v>
      </c>
      <c r="H35" s="361" t="s">
        <v>148</v>
      </c>
      <c r="I35" s="221">
        <v>2007</v>
      </c>
      <c r="J35" s="220" t="s">
        <v>177</v>
      </c>
      <c r="K35" s="220" t="s">
        <v>184</v>
      </c>
      <c r="L35" s="220" t="s">
        <v>186</v>
      </c>
      <c r="M35" s="361" t="s">
        <v>194</v>
      </c>
      <c r="N35" s="221">
        <v>2008</v>
      </c>
      <c r="O35" s="220" t="s">
        <v>78</v>
      </c>
      <c r="P35" s="2"/>
      <c r="Q35" s="1"/>
      <c r="R35" s="1"/>
      <c r="S35" s="1"/>
    </row>
    <row r="36" spans="1:19" s="4" customFormat="1" ht="23.25" customHeight="1">
      <c r="A36" s="83" t="s">
        <v>98</v>
      </c>
      <c r="D36" s="56" t="s">
        <v>86</v>
      </c>
      <c r="E36" s="75">
        <v>3003.6</v>
      </c>
      <c r="F36" s="75">
        <v>3358.2</v>
      </c>
      <c r="G36" s="75">
        <v>3317.3611889999993</v>
      </c>
      <c r="H36" s="371">
        <v>4407.224071000001</v>
      </c>
      <c r="I36" s="155">
        <v>4407.224071000001</v>
      </c>
      <c r="J36" s="75">
        <v>4237.825000000001</v>
      </c>
      <c r="K36" s="75">
        <v>4402.057</v>
      </c>
      <c r="L36" s="75">
        <v>4170.8</v>
      </c>
      <c r="M36" s="371">
        <v>3993.3</v>
      </c>
      <c r="N36" s="155">
        <v>3993.3</v>
      </c>
      <c r="O36" s="146">
        <f>M36/H36-1</f>
        <v>-0.09391945232003618</v>
      </c>
      <c r="P36" s="2"/>
      <c r="Q36" s="6"/>
      <c r="R36" s="6"/>
      <c r="S36" s="6"/>
    </row>
    <row r="37" spans="1:15" ht="12.75">
      <c r="A37" s="101"/>
      <c r="B37" s="95"/>
      <c r="C37" s="95"/>
      <c r="E37" s="70"/>
      <c r="F37" s="70"/>
      <c r="G37" s="70"/>
      <c r="H37" s="362"/>
      <c r="I37" s="142"/>
      <c r="J37" s="70"/>
      <c r="K37" s="70"/>
      <c r="L37" s="70"/>
      <c r="M37" s="362"/>
      <c r="N37" s="142"/>
      <c r="O37" s="145"/>
    </row>
    <row r="38" spans="2:18" s="1" customFormat="1" ht="14.25">
      <c r="B38" s="98"/>
      <c r="C38" s="99"/>
      <c r="D38" s="5"/>
      <c r="E38" s="138"/>
      <c r="F38" s="138"/>
      <c r="G38" s="138"/>
      <c r="H38" s="376"/>
      <c r="I38" s="159"/>
      <c r="J38" s="138"/>
      <c r="K38" s="138"/>
      <c r="L38" s="138"/>
      <c r="M38" s="376"/>
      <c r="N38" s="159"/>
      <c r="O38" s="145"/>
      <c r="R38" s="76"/>
    </row>
    <row r="39" spans="1:15" s="18" customFormat="1" ht="12.75">
      <c r="A39" s="242" t="s">
        <v>185</v>
      </c>
      <c r="B39" s="218"/>
      <c r="C39" s="224"/>
      <c r="D39" s="225"/>
      <c r="E39" s="243">
        <v>37</v>
      </c>
      <c r="F39" s="243">
        <v>39</v>
      </c>
      <c r="G39" s="243">
        <v>43</v>
      </c>
      <c r="H39" s="379">
        <v>47</v>
      </c>
      <c r="I39" s="244">
        <v>49</v>
      </c>
      <c r="J39" s="243">
        <v>36</v>
      </c>
      <c r="K39" s="243">
        <v>38</v>
      </c>
      <c r="L39" s="243">
        <v>42</v>
      </c>
      <c r="M39" s="379">
        <v>46</v>
      </c>
      <c r="N39" s="244">
        <v>48</v>
      </c>
      <c r="O39" s="240"/>
    </row>
    <row r="40" spans="1:15" ht="12.75">
      <c r="A40" s="95" t="s">
        <v>93</v>
      </c>
      <c r="B40" s="95"/>
      <c r="C40" s="95"/>
      <c r="D40" s="5">
        <v>38</v>
      </c>
      <c r="E40" s="70">
        <v>375.4</v>
      </c>
      <c r="F40" s="70">
        <v>420.9</v>
      </c>
      <c r="G40" s="70">
        <v>401.3</v>
      </c>
      <c r="H40" s="362">
        <v>544.355</v>
      </c>
      <c r="I40" s="142">
        <v>1741.955</v>
      </c>
      <c r="J40" s="70">
        <v>305.074</v>
      </c>
      <c r="K40" s="70">
        <v>367.11</v>
      </c>
      <c r="L40" s="70">
        <v>433.527</v>
      </c>
      <c r="M40" s="362">
        <v>458.089</v>
      </c>
      <c r="N40" s="142">
        <v>1563.8</v>
      </c>
      <c r="O40" s="145">
        <f>M40/H40-1</f>
        <v>-0.15847379008184004</v>
      </c>
    </row>
    <row r="41" spans="1:15" ht="12.75">
      <c r="A41" s="126" t="s">
        <v>94</v>
      </c>
      <c r="B41" s="95"/>
      <c r="C41" s="95"/>
      <c r="D41" s="5">
        <v>51</v>
      </c>
      <c r="E41" s="80">
        <v>-167400</v>
      </c>
      <c r="F41" s="80">
        <v>-300400</v>
      </c>
      <c r="G41" s="80">
        <v>-162100</v>
      </c>
      <c r="H41" s="377">
        <v>-1039971</v>
      </c>
      <c r="I41" s="160">
        <v>-1669871</v>
      </c>
      <c r="J41" s="80">
        <v>-155038</v>
      </c>
      <c r="K41" s="80">
        <v>-190961</v>
      </c>
      <c r="L41" s="80">
        <v>-185418</v>
      </c>
      <c r="M41" s="377">
        <v>-323483</v>
      </c>
      <c r="N41" s="160">
        <v>-854900</v>
      </c>
      <c r="O41" s="145">
        <f>M41/H41-1</f>
        <v>-0.6889499803359902</v>
      </c>
    </row>
    <row r="42" spans="1:15" ht="12.75">
      <c r="A42" s="126" t="s">
        <v>95</v>
      </c>
      <c r="B42" s="95"/>
      <c r="C42" s="95"/>
      <c r="D42" s="5">
        <v>72</v>
      </c>
      <c r="E42" s="80">
        <v>-212200</v>
      </c>
      <c r="F42" s="80">
        <v>-121600</v>
      </c>
      <c r="G42" s="80">
        <v>-78900</v>
      </c>
      <c r="H42" s="377">
        <v>422611</v>
      </c>
      <c r="I42" s="160">
        <v>9911</v>
      </c>
      <c r="J42" s="80">
        <v>-179703</v>
      </c>
      <c r="K42" s="80">
        <v>-169374</v>
      </c>
      <c r="L42" s="80">
        <v>-269927</v>
      </c>
      <c r="M42" s="377">
        <v>96204</v>
      </c>
      <c r="N42" s="160">
        <v>-522800</v>
      </c>
      <c r="O42" s="145">
        <f>M42/H42-1</f>
        <v>-0.7723580313811046</v>
      </c>
    </row>
    <row r="43" spans="1:15" ht="12.75">
      <c r="A43" s="126" t="s">
        <v>96</v>
      </c>
      <c r="B43" s="95"/>
      <c r="C43" s="95"/>
      <c r="D43" s="5">
        <v>73</v>
      </c>
      <c r="E43" s="80">
        <v>-400</v>
      </c>
      <c r="F43" s="80">
        <v>1900</v>
      </c>
      <c r="G43" s="80">
        <v>700</v>
      </c>
      <c r="H43" s="377">
        <v>-216</v>
      </c>
      <c r="I43" s="160">
        <v>1984</v>
      </c>
      <c r="J43" s="80">
        <v>10468</v>
      </c>
      <c r="K43" s="80">
        <v>-1270.1</v>
      </c>
      <c r="L43" s="80">
        <v>-8344.9</v>
      </c>
      <c r="M43" s="377">
        <v>-11253</v>
      </c>
      <c r="N43" s="160">
        <v>-10400</v>
      </c>
      <c r="O43" s="145" t="s">
        <v>149</v>
      </c>
    </row>
    <row r="44" spans="1:19" s="4" customFormat="1" ht="12.75">
      <c r="A44" s="127" t="s">
        <v>97</v>
      </c>
      <c r="B44" s="83"/>
      <c r="C44" s="83"/>
      <c r="D44" s="8">
        <v>74</v>
      </c>
      <c r="E44" s="81">
        <v>-4600</v>
      </c>
      <c r="F44" s="81">
        <v>800</v>
      </c>
      <c r="G44" s="81">
        <v>161000</v>
      </c>
      <c r="H44" s="378">
        <v>-73221</v>
      </c>
      <c r="I44" s="161">
        <v>83979</v>
      </c>
      <c r="J44" s="81">
        <v>-19199</v>
      </c>
      <c r="K44" s="81">
        <v>5504.9</v>
      </c>
      <c r="L44" s="81">
        <v>-30162.9</v>
      </c>
      <c r="M44" s="378">
        <v>219557</v>
      </c>
      <c r="N44" s="161">
        <v>175700</v>
      </c>
      <c r="O44" s="146" t="s">
        <v>149</v>
      </c>
      <c r="P44" s="2"/>
      <c r="Q44" s="6"/>
      <c r="R44" s="6"/>
      <c r="S44" s="6"/>
    </row>
    <row r="45" spans="1:19" s="4" customFormat="1" ht="12.75">
      <c r="A45" s="358"/>
      <c r="B45" s="83"/>
      <c r="C45" s="83"/>
      <c r="D45" s="8"/>
      <c r="E45" s="78"/>
      <c r="F45" s="78"/>
      <c r="G45" s="78"/>
      <c r="H45" s="375"/>
      <c r="I45" s="158"/>
      <c r="J45" s="78"/>
      <c r="K45" s="78"/>
      <c r="L45" s="78"/>
      <c r="M45" s="375"/>
      <c r="N45" s="158"/>
      <c r="O45" s="146"/>
      <c r="P45" s="2"/>
      <c r="Q45" s="6"/>
      <c r="R45" s="6"/>
      <c r="S45" s="6"/>
    </row>
    <row r="46" spans="1:15" ht="17.25" customHeight="1">
      <c r="A46" s="95" t="s">
        <v>206</v>
      </c>
      <c r="G46" s="96"/>
      <c r="H46" s="96"/>
      <c r="I46" s="96"/>
      <c r="J46" s="96"/>
      <c r="K46" s="96"/>
      <c r="L46" s="96"/>
      <c r="M46" s="96"/>
      <c r="N46" s="96"/>
      <c r="O46" s="145"/>
    </row>
    <row r="47" spans="1:15" ht="24" customHeight="1">
      <c r="A47" s="431" t="s">
        <v>217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</row>
  </sheetData>
  <mergeCells count="2">
    <mergeCell ref="A47:O47"/>
    <mergeCell ref="B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3"/>
  <headerFooter alignWithMargins="0">
    <oddHeader>&amp;R&amp;G</oddHeader>
    <oddFooter>&amp;LTelekom Austria Group&amp;C25.02.2009&amp;R&amp;P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2">
    <tabColor indexed="30"/>
  </sheetPr>
  <dimension ref="A2:T67"/>
  <sheetViews>
    <sheetView showGridLines="0" view="pageBreakPreview" zoomScale="75" zoomScaleNormal="75" zoomScaleSheetLayoutView="75" workbookViewId="0" topLeftCell="A16">
      <selection activeCell="I70" sqref="I70"/>
    </sheetView>
  </sheetViews>
  <sheetFormatPr defaultColWidth="11.421875" defaultRowHeight="12.75" outlineLevelRow="1" outlineLevelCol="1"/>
  <cols>
    <col min="1" max="1" width="4.57421875" style="2" customWidth="1"/>
    <col min="2" max="2" width="10.57421875" style="2" customWidth="1"/>
    <col min="3" max="3" width="31.57421875" style="2" customWidth="1"/>
    <col min="4" max="4" width="5.140625" style="16" hidden="1" customWidth="1" outlineLevel="1"/>
    <col min="5" max="5" width="14.7109375" style="2" customWidth="1" collapsed="1"/>
    <col min="6" max="14" width="14.7109375" style="24" customWidth="1"/>
    <col min="15" max="15" width="15.140625" style="24" customWidth="1"/>
    <col min="16" max="16" width="3.8515625" style="2" customWidth="1"/>
    <col min="17" max="20" width="9.140625" style="1" customWidth="1" collapsed="1"/>
    <col min="21" max="23" width="9.140625" style="2" customWidth="1" collapsed="1"/>
    <col min="24" max="25" width="9.140625" style="2" customWidth="1" outlineLevel="1"/>
    <col min="26" max="26" width="9.140625" style="2" customWidth="1"/>
    <col min="27" max="30" width="9.140625" style="2" customWidth="1" outlineLevel="1"/>
    <col min="31" max="31" width="9.140625" style="2" customWidth="1"/>
    <col min="32" max="34" width="9.140625" style="2" customWidth="1" outlineLevel="1"/>
    <col min="35" max="35" width="9.140625" style="2" customWidth="1"/>
    <col min="36" max="39" width="9.140625" style="2" customWidth="1" outlineLevel="1"/>
    <col min="40" max="41" width="9.140625" style="2" customWidth="1"/>
    <col min="42" max="42" width="9.140625" style="2" customWidth="1" collapsed="1"/>
    <col min="43" max="45" width="9.140625" style="2" customWidth="1"/>
    <col min="46" max="46" width="9.140625" style="2" customWidth="1" collapsed="1"/>
    <col min="47" max="47" width="9.140625" style="2" customWidth="1"/>
    <col min="48" max="48" width="9.140625" style="2" customWidth="1" collapsed="1"/>
    <col min="49" max="49" width="9.140625" style="2" customWidth="1"/>
    <col min="50" max="61" width="9.140625" style="2" customWidth="1" collapsed="1"/>
    <col min="62" max="62" width="9.140625" style="2" customWidth="1"/>
    <col min="63" max="106" width="9.140625" style="2" customWidth="1" collapsed="1"/>
    <col min="107" max="16384" width="9.140625" style="2" customWidth="1"/>
  </cols>
  <sheetData>
    <row r="2" spans="2:17" ht="15" customHeight="1">
      <c r="B2" s="432" t="s">
        <v>132</v>
      </c>
      <c r="C2" s="433"/>
      <c r="D2" s="433"/>
      <c r="E2" s="34"/>
      <c r="F2" s="7"/>
      <c r="G2" s="7"/>
      <c r="H2" s="7"/>
      <c r="I2" s="7"/>
      <c r="J2" s="7"/>
      <c r="K2" s="7"/>
      <c r="L2" s="7"/>
      <c r="M2" s="7"/>
      <c r="N2" s="7"/>
      <c r="O2" s="7"/>
      <c r="Q2" s="34"/>
    </row>
    <row r="3" spans="2:17" ht="9.75" customHeight="1">
      <c r="B3" s="433"/>
      <c r="C3" s="433"/>
      <c r="D3" s="433"/>
      <c r="E3" s="34"/>
      <c r="F3" s="7"/>
      <c r="G3" s="7"/>
      <c r="H3" s="7"/>
      <c r="I3" s="7"/>
      <c r="J3" s="7"/>
      <c r="K3" s="7"/>
      <c r="L3" s="7"/>
      <c r="M3" s="7"/>
      <c r="N3" s="7"/>
      <c r="O3" s="7"/>
      <c r="Q3" s="34"/>
    </row>
    <row r="4" spans="5:15" ht="21" customHeight="1">
      <c r="E4" s="21">
        <v>117</v>
      </c>
      <c r="F4" s="21">
        <v>92</v>
      </c>
      <c r="G4" s="21">
        <v>100</v>
      </c>
      <c r="H4" s="21">
        <v>108</v>
      </c>
      <c r="I4" s="21">
        <v>112</v>
      </c>
      <c r="J4" s="21">
        <v>116</v>
      </c>
      <c r="K4" s="21">
        <v>120</v>
      </c>
      <c r="L4" s="21">
        <v>128</v>
      </c>
      <c r="M4" s="21">
        <v>136</v>
      </c>
      <c r="N4" s="21">
        <v>140</v>
      </c>
      <c r="O4" s="137"/>
    </row>
    <row r="5" spans="1:20" s="18" customFormat="1" ht="14.25">
      <c r="A5" s="217"/>
      <c r="B5" s="218"/>
      <c r="C5" s="224"/>
      <c r="D5" s="245"/>
      <c r="E5" s="220" t="s">
        <v>136</v>
      </c>
      <c r="F5" s="220" t="s">
        <v>139</v>
      </c>
      <c r="G5" s="220" t="s">
        <v>144</v>
      </c>
      <c r="H5" s="361" t="s">
        <v>148</v>
      </c>
      <c r="I5" s="222">
        <v>2007</v>
      </c>
      <c r="J5" s="220" t="s">
        <v>177</v>
      </c>
      <c r="K5" s="220" t="s">
        <v>184</v>
      </c>
      <c r="L5" s="220" t="s">
        <v>186</v>
      </c>
      <c r="M5" s="361" t="s">
        <v>194</v>
      </c>
      <c r="N5" s="222">
        <v>2008</v>
      </c>
      <c r="O5" s="220" t="str">
        <f>'P&amp;L'!O7</f>
        <v>% change</v>
      </c>
      <c r="P5" s="2"/>
      <c r="Q5" s="1"/>
      <c r="R5" s="1"/>
      <c r="S5" s="1"/>
      <c r="T5" s="1"/>
    </row>
    <row r="6" spans="1:16" s="1" customFormat="1" ht="14.25" customHeight="1">
      <c r="A6" s="113"/>
      <c r="B6" s="83"/>
      <c r="C6" s="113"/>
      <c r="D6" s="114"/>
      <c r="E6" s="82"/>
      <c r="F6" s="82"/>
      <c r="G6" s="82"/>
      <c r="H6" s="381"/>
      <c r="I6" s="41"/>
      <c r="J6" s="82"/>
      <c r="K6" s="82"/>
      <c r="L6" s="82"/>
      <c r="M6" s="381"/>
      <c r="N6" s="41"/>
      <c r="O6" s="308"/>
      <c r="P6" s="2"/>
    </row>
    <row r="7" spans="1:16" s="6" customFormat="1" ht="12.75">
      <c r="A7" s="83" t="s">
        <v>71</v>
      </c>
      <c r="B7" s="83"/>
      <c r="C7" s="83"/>
      <c r="D7" s="115">
        <v>1.1</v>
      </c>
      <c r="E7" s="72">
        <v>510.8</v>
      </c>
      <c r="F7" s="72">
        <v>533.4</v>
      </c>
      <c r="G7" s="72">
        <v>541.4</v>
      </c>
      <c r="H7" s="365">
        <v>547.4</v>
      </c>
      <c r="I7" s="141">
        <v>2133</v>
      </c>
      <c r="J7" s="72">
        <v>521.9</v>
      </c>
      <c r="K7" s="72">
        <v>521.9</v>
      </c>
      <c r="L7" s="72">
        <v>496.9</v>
      </c>
      <c r="M7" s="365">
        <v>498.1</v>
      </c>
      <c r="N7" s="141">
        <v>2038.8</v>
      </c>
      <c r="O7" s="87">
        <f>M7/H7-1</f>
        <v>-0.09006211180124257</v>
      </c>
      <c r="P7" s="2"/>
    </row>
    <row r="8" spans="1:20" s="4" customFormat="1" ht="12.75">
      <c r="A8" s="101" t="s">
        <v>199</v>
      </c>
      <c r="B8" s="101"/>
      <c r="C8" s="101"/>
      <c r="D8" s="115">
        <v>2.1</v>
      </c>
      <c r="E8" s="72">
        <v>194.3</v>
      </c>
      <c r="F8" s="72">
        <v>187.7</v>
      </c>
      <c r="G8" s="72">
        <v>186.8</v>
      </c>
      <c r="H8" s="365">
        <v>136.2</v>
      </c>
      <c r="I8" s="141">
        <v>705</v>
      </c>
      <c r="J8" s="72">
        <v>157.3</v>
      </c>
      <c r="K8" s="72">
        <v>155.3</v>
      </c>
      <c r="L8" s="72">
        <v>165.7</v>
      </c>
      <c r="M8" s="365">
        <v>-499.6</v>
      </c>
      <c r="N8" s="141">
        <v>-21.3</v>
      </c>
      <c r="O8" s="146" t="s">
        <v>149</v>
      </c>
      <c r="P8" s="2"/>
      <c r="Q8" s="6"/>
      <c r="R8" s="6"/>
      <c r="S8" s="6"/>
      <c r="T8" s="6"/>
    </row>
    <row r="9" spans="1:20" s="4" customFormat="1" ht="12.75">
      <c r="A9" s="101" t="s">
        <v>200</v>
      </c>
      <c r="C9" s="101"/>
      <c r="D9" s="115">
        <v>3.1</v>
      </c>
      <c r="E9" s="72">
        <v>55.6</v>
      </c>
      <c r="F9" s="72">
        <v>44.7</v>
      </c>
      <c r="G9" s="72">
        <v>57.3</v>
      </c>
      <c r="H9" s="365">
        <v>-6.400000000000006</v>
      </c>
      <c r="I9" s="141">
        <v>151.2</v>
      </c>
      <c r="J9" s="72">
        <v>30.3</v>
      </c>
      <c r="K9" s="72">
        <v>22.9</v>
      </c>
      <c r="L9" s="72">
        <v>47.1</v>
      </c>
      <c r="M9" s="365">
        <v>-631.1</v>
      </c>
      <c r="N9" s="141">
        <v>-530.8</v>
      </c>
      <c r="O9" s="146" t="s">
        <v>149</v>
      </c>
      <c r="P9" s="2"/>
      <c r="Q9" s="6"/>
      <c r="R9" s="6"/>
      <c r="S9" s="6"/>
      <c r="T9" s="6"/>
    </row>
    <row r="10" spans="1:15" ht="4.5" customHeight="1">
      <c r="A10" s="101"/>
      <c r="B10" s="99"/>
      <c r="C10" s="99"/>
      <c r="D10" s="114"/>
      <c r="E10" s="74"/>
      <c r="F10" s="74"/>
      <c r="G10" s="74"/>
      <c r="H10" s="367"/>
      <c r="I10" s="153"/>
      <c r="J10" s="74"/>
      <c r="K10" s="74"/>
      <c r="L10" s="74"/>
      <c r="M10" s="367"/>
      <c r="N10" s="153"/>
      <c r="O10" s="86"/>
    </row>
    <row r="11" spans="1:20" s="18" customFormat="1" ht="15">
      <c r="A11" s="217" t="s">
        <v>10</v>
      </c>
      <c r="B11" s="218"/>
      <c r="C11" s="224"/>
      <c r="D11" s="245"/>
      <c r="E11" s="246"/>
      <c r="F11" s="246"/>
      <c r="G11" s="246"/>
      <c r="H11" s="382"/>
      <c r="I11" s="247"/>
      <c r="J11" s="246"/>
      <c r="K11" s="246"/>
      <c r="L11" s="246"/>
      <c r="M11" s="382"/>
      <c r="N11" s="247"/>
      <c r="O11" s="239"/>
      <c r="P11" s="2"/>
      <c r="Q11" s="1"/>
      <c r="R11" s="1"/>
      <c r="S11" s="1"/>
      <c r="T11" s="1"/>
    </row>
    <row r="12" spans="1:15" ht="12.75">
      <c r="A12" s="101" t="s">
        <v>145</v>
      </c>
      <c r="B12" s="101"/>
      <c r="C12" s="95"/>
      <c r="D12" s="114"/>
      <c r="E12" s="83"/>
      <c r="F12" s="83"/>
      <c r="G12" s="83"/>
      <c r="H12" s="383"/>
      <c r="I12" s="163"/>
      <c r="J12" s="83"/>
      <c r="K12" s="83"/>
      <c r="L12" s="83"/>
      <c r="M12" s="383"/>
      <c r="N12" s="163"/>
      <c r="O12" s="86"/>
    </row>
    <row r="13" spans="1:15" ht="12.75">
      <c r="A13" s="101"/>
      <c r="B13" s="95" t="s">
        <v>114</v>
      </c>
      <c r="C13" s="95"/>
      <c r="D13" s="114" t="s">
        <v>116</v>
      </c>
      <c r="E13" s="70">
        <v>86.7</v>
      </c>
      <c r="F13" s="70">
        <v>85.6</v>
      </c>
      <c r="G13" s="70">
        <v>88.9</v>
      </c>
      <c r="H13" s="362">
        <v>88.7</v>
      </c>
      <c r="I13" s="142">
        <v>349.9</v>
      </c>
      <c r="J13" s="70">
        <v>83.9</v>
      </c>
      <c r="K13" s="70">
        <v>79</v>
      </c>
      <c r="L13" s="70">
        <v>79.2</v>
      </c>
      <c r="M13" s="362">
        <v>75.9</v>
      </c>
      <c r="N13" s="142">
        <v>318</v>
      </c>
      <c r="O13" s="86">
        <f>M13/H13-1</f>
        <v>-0.14430665163472356</v>
      </c>
    </row>
    <row r="14" spans="1:15" ht="12.75">
      <c r="A14" s="101"/>
      <c r="B14" s="95" t="s">
        <v>115</v>
      </c>
      <c r="C14" s="95"/>
      <c r="D14" s="114" t="s">
        <v>117</v>
      </c>
      <c r="E14" s="70">
        <v>121.4</v>
      </c>
      <c r="F14" s="70">
        <v>120.8</v>
      </c>
      <c r="G14" s="70">
        <v>116.9</v>
      </c>
      <c r="H14" s="362">
        <v>111.9</v>
      </c>
      <c r="I14" s="142">
        <v>471</v>
      </c>
      <c r="J14" s="70">
        <v>116.7</v>
      </c>
      <c r="K14" s="70">
        <v>117</v>
      </c>
      <c r="L14" s="70">
        <v>110.9</v>
      </c>
      <c r="M14" s="362">
        <v>112.3</v>
      </c>
      <c r="N14" s="142">
        <v>456.9</v>
      </c>
      <c r="O14" s="86">
        <f aca="true" t="shared" si="0" ref="O14:O20">M14/H14-1</f>
        <v>0.003574620196603817</v>
      </c>
    </row>
    <row r="15" spans="1:15" ht="12.75">
      <c r="A15" s="101"/>
      <c r="B15" s="95" t="s">
        <v>28</v>
      </c>
      <c r="C15" s="95"/>
      <c r="D15" s="114" t="s">
        <v>37</v>
      </c>
      <c r="E15" s="70">
        <v>11.1</v>
      </c>
      <c r="F15" s="70">
        <v>11.6</v>
      </c>
      <c r="G15" s="70">
        <v>11.6</v>
      </c>
      <c r="H15" s="362">
        <v>12.4</v>
      </c>
      <c r="I15" s="142">
        <v>46.7</v>
      </c>
      <c r="J15" s="70">
        <v>11</v>
      </c>
      <c r="K15" s="70">
        <v>10</v>
      </c>
      <c r="L15" s="70">
        <v>10.7</v>
      </c>
      <c r="M15" s="362">
        <v>9.5</v>
      </c>
      <c r="N15" s="142">
        <v>41.2</v>
      </c>
      <c r="O15" s="86">
        <f t="shared" si="0"/>
        <v>-0.2338709677419355</v>
      </c>
    </row>
    <row r="16" spans="1:15" ht="12.75">
      <c r="A16" s="95"/>
      <c r="B16" s="95" t="s">
        <v>119</v>
      </c>
      <c r="C16" s="95"/>
      <c r="D16" s="114" t="s">
        <v>38</v>
      </c>
      <c r="E16" s="70">
        <v>105</v>
      </c>
      <c r="F16" s="70">
        <v>105.6</v>
      </c>
      <c r="G16" s="70">
        <v>110.5</v>
      </c>
      <c r="H16" s="362">
        <v>125.3</v>
      </c>
      <c r="I16" s="142">
        <v>446.4</v>
      </c>
      <c r="J16" s="70">
        <v>108.3</v>
      </c>
      <c r="K16" s="70">
        <v>124.1</v>
      </c>
      <c r="L16" s="70">
        <v>110.8</v>
      </c>
      <c r="M16" s="362">
        <v>121.9</v>
      </c>
      <c r="N16" s="142">
        <v>465.1</v>
      </c>
      <c r="O16" s="86">
        <f t="shared" si="0"/>
        <v>-0.027134876296886823</v>
      </c>
    </row>
    <row r="17" spans="1:15" ht="12.75">
      <c r="A17" s="95"/>
      <c r="B17" s="95" t="s">
        <v>91</v>
      </c>
      <c r="C17" s="95"/>
      <c r="D17" s="114" t="s">
        <v>39</v>
      </c>
      <c r="E17" s="70">
        <v>68.7</v>
      </c>
      <c r="F17" s="70">
        <v>72.5</v>
      </c>
      <c r="G17" s="70">
        <v>74</v>
      </c>
      <c r="H17" s="362">
        <v>65.5</v>
      </c>
      <c r="I17" s="142">
        <v>280.7</v>
      </c>
      <c r="J17" s="70">
        <v>60.9</v>
      </c>
      <c r="K17" s="70">
        <v>60.6</v>
      </c>
      <c r="L17" s="70">
        <v>58.7</v>
      </c>
      <c r="M17" s="362">
        <v>55.1</v>
      </c>
      <c r="N17" s="142">
        <v>235.3</v>
      </c>
      <c r="O17" s="86">
        <f t="shared" si="0"/>
        <v>-0.15877862595419812</v>
      </c>
    </row>
    <row r="18" spans="1:15" ht="12.75">
      <c r="A18" s="95"/>
      <c r="B18" s="95" t="s">
        <v>92</v>
      </c>
      <c r="C18" s="95"/>
      <c r="D18" s="114" t="s">
        <v>40</v>
      </c>
      <c r="E18" s="70">
        <v>91.6</v>
      </c>
      <c r="F18" s="70">
        <v>109.6</v>
      </c>
      <c r="G18" s="70">
        <v>107.3</v>
      </c>
      <c r="H18" s="362">
        <v>101.9</v>
      </c>
      <c r="I18" s="142">
        <v>410.4</v>
      </c>
      <c r="J18" s="70">
        <v>110.8</v>
      </c>
      <c r="K18" s="70">
        <v>103.8</v>
      </c>
      <c r="L18" s="70">
        <v>100.3</v>
      </c>
      <c r="M18" s="362">
        <v>90.7</v>
      </c>
      <c r="N18" s="142">
        <v>405.6</v>
      </c>
      <c r="O18" s="86">
        <f t="shared" si="0"/>
        <v>-0.10991167811579972</v>
      </c>
    </row>
    <row r="19" spans="1:20" s="18" customFormat="1" ht="12.75">
      <c r="A19" s="224"/>
      <c r="B19" s="325" t="s">
        <v>60</v>
      </c>
      <c r="C19" s="223"/>
      <c r="D19" s="249" t="s">
        <v>41</v>
      </c>
      <c r="E19" s="254">
        <v>26.3</v>
      </c>
      <c r="F19" s="254">
        <v>27.7</v>
      </c>
      <c r="G19" s="254">
        <v>32.2</v>
      </c>
      <c r="H19" s="384">
        <v>41.7</v>
      </c>
      <c r="I19" s="255">
        <v>127.9</v>
      </c>
      <c r="J19" s="254">
        <v>30.3</v>
      </c>
      <c r="K19" s="254">
        <v>27.4</v>
      </c>
      <c r="L19" s="254">
        <v>26.3</v>
      </c>
      <c r="M19" s="384">
        <v>32.7</v>
      </c>
      <c r="N19" s="255">
        <v>116.7</v>
      </c>
      <c r="O19" s="320">
        <f t="shared" si="0"/>
        <v>-0.21582733812949673</v>
      </c>
      <c r="P19" s="2"/>
      <c r="Q19" s="1"/>
      <c r="R19" s="1"/>
      <c r="S19" s="1"/>
      <c r="T19" s="1"/>
    </row>
    <row r="20" spans="1:20" s="4" customFormat="1" ht="12.75">
      <c r="A20" s="83"/>
      <c r="B20" s="101" t="s">
        <v>145</v>
      </c>
      <c r="C20" s="101"/>
      <c r="D20" s="116">
        <v>1.1</v>
      </c>
      <c r="E20" s="72">
        <v>510.8</v>
      </c>
      <c r="F20" s="72">
        <v>533.4</v>
      </c>
      <c r="G20" s="72">
        <v>541.4</v>
      </c>
      <c r="H20" s="365">
        <v>547.4</v>
      </c>
      <c r="I20" s="141">
        <v>2133</v>
      </c>
      <c r="J20" s="72">
        <v>521.9</v>
      </c>
      <c r="K20" s="72">
        <v>521.9</v>
      </c>
      <c r="L20" s="72">
        <v>496.9</v>
      </c>
      <c r="M20" s="365">
        <v>498.1</v>
      </c>
      <c r="N20" s="141">
        <v>2038.8</v>
      </c>
      <c r="O20" s="87">
        <f t="shared" si="0"/>
        <v>-0.09006211180124257</v>
      </c>
      <c r="P20" s="2"/>
      <c r="Q20" s="6"/>
      <c r="R20" s="6"/>
      <c r="S20" s="6"/>
      <c r="T20" s="6"/>
    </row>
    <row r="21" spans="1:15" ht="8.25" customHeight="1">
      <c r="A21" s="99"/>
      <c r="B21" s="100"/>
      <c r="C21" s="117"/>
      <c r="D21" s="118"/>
      <c r="E21" s="84"/>
      <c r="F21" s="84"/>
      <c r="G21" s="84"/>
      <c r="H21" s="189"/>
      <c r="I21" s="189"/>
      <c r="J21" s="84"/>
      <c r="K21" s="84"/>
      <c r="L21" s="84"/>
      <c r="M21" s="189"/>
      <c r="N21" s="189"/>
      <c r="O21" s="86"/>
    </row>
    <row r="22" spans="1:20" s="18" customFormat="1" ht="14.25">
      <c r="A22" s="218"/>
      <c r="B22" s="218"/>
      <c r="C22" s="224"/>
      <c r="D22" s="245"/>
      <c r="E22" s="220" t="str">
        <f>E5</f>
        <v>1Q 2007</v>
      </c>
      <c r="F22" s="220" t="str">
        <f>F5</f>
        <v>2Q 2007</v>
      </c>
      <c r="G22" s="220" t="s">
        <v>144</v>
      </c>
      <c r="H22" s="361" t="s">
        <v>148</v>
      </c>
      <c r="I22" s="222">
        <v>2007</v>
      </c>
      <c r="J22" s="220" t="s">
        <v>177</v>
      </c>
      <c r="K22" s="220" t="s">
        <v>184</v>
      </c>
      <c r="L22" s="220" t="s">
        <v>186</v>
      </c>
      <c r="M22" s="361" t="s">
        <v>194</v>
      </c>
      <c r="N22" s="222">
        <v>2008</v>
      </c>
      <c r="O22" s="248" t="s">
        <v>78</v>
      </c>
      <c r="P22" s="2"/>
      <c r="Q22" s="1"/>
      <c r="R22" s="1"/>
      <c r="S22" s="1"/>
      <c r="T22" s="1"/>
    </row>
    <row r="23" spans="1:15" ht="12.75">
      <c r="A23" s="101" t="s">
        <v>100</v>
      </c>
      <c r="B23" s="95"/>
      <c r="C23" s="101"/>
      <c r="D23" s="119"/>
      <c r="E23" s="85"/>
      <c r="F23" s="85"/>
      <c r="G23" s="85"/>
      <c r="H23" s="385"/>
      <c r="I23" s="42"/>
      <c r="J23" s="85"/>
      <c r="K23" s="85"/>
      <c r="L23" s="85"/>
      <c r="M23" s="385"/>
      <c r="N23" s="42"/>
      <c r="O23" s="86"/>
    </row>
    <row r="24" spans="1:15" ht="12.75">
      <c r="A24" s="101"/>
      <c r="B24" s="95" t="s">
        <v>196</v>
      </c>
      <c r="C24" s="101"/>
      <c r="D24" s="107" t="s">
        <v>42</v>
      </c>
      <c r="E24" s="86">
        <v>0.575</v>
      </c>
      <c r="F24" s="86">
        <v>0.5871646293141255</v>
      </c>
      <c r="G24" s="86">
        <v>0.61</v>
      </c>
      <c r="H24" s="386">
        <v>0.6048386686191888</v>
      </c>
      <c r="I24" s="165">
        <v>0.6048386686191888</v>
      </c>
      <c r="J24" s="86">
        <v>0.615</v>
      </c>
      <c r="K24" s="86">
        <v>0.622</v>
      </c>
      <c r="L24" s="86">
        <v>0.623</v>
      </c>
      <c r="M24" s="386">
        <v>0.615</v>
      </c>
      <c r="N24" s="165">
        <v>0.615</v>
      </c>
      <c r="O24" s="145" t="s">
        <v>149</v>
      </c>
    </row>
    <row r="25" spans="1:15" ht="12.75">
      <c r="A25" s="101"/>
      <c r="B25" s="95" t="s">
        <v>25</v>
      </c>
      <c r="C25" s="101"/>
      <c r="D25" s="107" t="s">
        <v>43</v>
      </c>
      <c r="E25" s="86">
        <v>0.646</v>
      </c>
      <c r="F25" s="86">
        <v>0.6556554666850138</v>
      </c>
      <c r="G25" s="86">
        <v>0.623</v>
      </c>
      <c r="H25" s="386">
        <v>0.6184672504208161</v>
      </c>
      <c r="I25" s="165">
        <v>0.6184672504208161</v>
      </c>
      <c r="J25" s="86">
        <v>0.632</v>
      </c>
      <c r="K25" s="86">
        <v>0.638</v>
      </c>
      <c r="L25" s="86">
        <v>0.643</v>
      </c>
      <c r="M25" s="386">
        <v>0.639</v>
      </c>
      <c r="N25" s="165">
        <v>0.639</v>
      </c>
      <c r="O25" s="145" t="s">
        <v>149</v>
      </c>
    </row>
    <row r="26" spans="1:20" s="18" customFormat="1" ht="12.75">
      <c r="A26" s="224"/>
      <c r="B26" s="325" t="s">
        <v>26</v>
      </c>
      <c r="C26" s="223"/>
      <c r="D26" s="249" t="s">
        <v>44</v>
      </c>
      <c r="E26" s="239">
        <v>0.526</v>
      </c>
      <c r="F26" s="239">
        <v>0.5233052129908276</v>
      </c>
      <c r="G26" s="239">
        <v>0.543</v>
      </c>
      <c r="H26" s="387">
        <v>0.5302800043066213</v>
      </c>
      <c r="I26" s="250">
        <v>0.5302800043066213</v>
      </c>
      <c r="J26" s="239">
        <v>0.534</v>
      </c>
      <c r="K26" s="239">
        <v>0.556</v>
      </c>
      <c r="L26" s="239">
        <v>0.575</v>
      </c>
      <c r="M26" s="387">
        <v>0.558</v>
      </c>
      <c r="N26" s="250">
        <v>0.558</v>
      </c>
      <c r="O26" s="240" t="s">
        <v>149</v>
      </c>
      <c r="P26" s="2"/>
      <c r="Q26" s="1"/>
      <c r="R26" s="1"/>
      <c r="S26" s="1"/>
      <c r="T26" s="1"/>
    </row>
    <row r="27" spans="1:20" s="4" customFormat="1" ht="12.75">
      <c r="A27" s="101" t="s">
        <v>4</v>
      </c>
      <c r="B27" s="101" t="s">
        <v>169</v>
      </c>
      <c r="C27" s="101"/>
      <c r="D27" s="111">
        <v>5.4</v>
      </c>
      <c r="E27" s="87">
        <v>0.581</v>
      </c>
      <c r="F27" s="87">
        <v>0.6332</v>
      </c>
      <c r="G27" s="87">
        <v>0.605</v>
      </c>
      <c r="H27" s="388">
        <v>0.599</v>
      </c>
      <c r="I27" s="166">
        <v>0.599</v>
      </c>
      <c r="J27" s="87">
        <v>0.608</v>
      </c>
      <c r="K27" s="87">
        <v>0.617</v>
      </c>
      <c r="L27" s="87">
        <v>0.621</v>
      </c>
      <c r="M27" s="388">
        <v>0.613</v>
      </c>
      <c r="N27" s="166">
        <v>0.613</v>
      </c>
      <c r="O27" s="145" t="s">
        <v>149</v>
      </c>
      <c r="P27" s="2"/>
      <c r="Q27" s="6"/>
      <c r="R27" s="6"/>
      <c r="S27" s="6"/>
      <c r="T27" s="6"/>
    </row>
    <row r="28" spans="1:20" s="4" customFormat="1" ht="12.75">
      <c r="A28" s="101"/>
      <c r="B28" s="101" t="s">
        <v>170</v>
      </c>
      <c r="C28" s="101"/>
      <c r="D28" s="111">
        <v>5.5</v>
      </c>
      <c r="E28" s="87">
        <v>0.579</v>
      </c>
      <c r="F28" s="87">
        <v>0.6328</v>
      </c>
      <c r="G28" s="87">
        <v>0.609</v>
      </c>
      <c r="H28" s="388">
        <v>0.6021597922813507</v>
      </c>
      <c r="I28" s="166">
        <v>0.6021597922813507</v>
      </c>
      <c r="J28" s="87">
        <v>0.613</v>
      </c>
      <c r="K28" s="87">
        <v>0.659</v>
      </c>
      <c r="L28" s="87">
        <v>0.66</v>
      </c>
      <c r="M28" s="388">
        <v>0.646</v>
      </c>
      <c r="N28" s="166">
        <v>0.646</v>
      </c>
      <c r="O28" s="145" t="s">
        <v>149</v>
      </c>
      <c r="P28" s="2"/>
      <c r="Q28" s="6"/>
      <c r="R28" s="6"/>
      <c r="S28" s="6"/>
      <c r="T28" s="6"/>
    </row>
    <row r="29" spans="1:15" ht="4.5" customHeight="1">
      <c r="A29" s="101"/>
      <c r="B29" s="101"/>
      <c r="C29" s="101"/>
      <c r="D29" s="119"/>
      <c r="E29" s="199"/>
      <c r="F29" s="199"/>
      <c r="G29" s="199"/>
      <c r="H29" s="389"/>
      <c r="I29" s="58"/>
      <c r="J29" s="199"/>
      <c r="K29" s="199"/>
      <c r="L29" s="199"/>
      <c r="M29" s="389"/>
      <c r="N29" s="58"/>
      <c r="O29" s="86"/>
    </row>
    <row r="30" spans="1:20" s="18" customFormat="1" ht="12.75">
      <c r="A30" s="217" t="s">
        <v>141</v>
      </c>
      <c r="B30" s="218"/>
      <c r="C30" s="224"/>
      <c r="D30" s="245"/>
      <c r="E30" s="251"/>
      <c r="F30" s="251"/>
      <c r="G30" s="251"/>
      <c r="H30" s="390"/>
      <c r="I30" s="253"/>
      <c r="J30" s="251"/>
      <c r="K30" s="251"/>
      <c r="L30" s="251"/>
      <c r="M30" s="390"/>
      <c r="N30" s="253"/>
      <c r="O30" s="239"/>
      <c r="P30" s="2"/>
      <c r="Q30" s="1"/>
      <c r="R30" s="1"/>
      <c r="S30" s="1"/>
      <c r="T30" s="1"/>
    </row>
    <row r="31" spans="1:15" ht="12.75">
      <c r="A31" s="101" t="s">
        <v>19</v>
      </c>
      <c r="B31" s="95"/>
      <c r="C31" s="95"/>
      <c r="D31" s="114"/>
      <c r="E31" s="88"/>
      <c r="F31" s="88"/>
      <c r="G31" s="88"/>
      <c r="H31" s="389"/>
      <c r="I31" s="167"/>
      <c r="J31" s="88"/>
      <c r="K31" s="88"/>
      <c r="L31" s="88"/>
      <c r="M31" s="389"/>
      <c r="N31" s="167"/>
      <c r="O31" s="86"/>
    </row>
    <row r="32" spans="1:15" ht="12.75">
      <c r="A32" s="95"/>
      <c r="B32" s="151" t="s">
        <v>29</v>
      </c>
      <c r="C32" s="95"/>
      <c r="D32" s="107" t="s">
        <v>45</v>
      </c>
      <c r="E32" s="316">
        <v>799.4</v>
      </c>
      <c r="F32" s="316">
        <v>746.3</v>
      </c>
      <c r="G32" s="316">
        <v>736</v>
      </c>
      <c r="H32" s="391">
        <v>764.9</v>
      </c>
      <c r="I32" s="168">
        <v>3046.6</v>
      </c>
      <c r="J32" s="316">
        <v>732.4</v>
      </c>
      <c r="K32" s="316">
        <v>673.1</v>
      </c>
      <c r="L32" s="316">
        <v>635</v>
      </c>
      <c r="M32" s="391">
        <v>657.2</v>
      </c>
      <c r="N32" s="168">
        <v>2697.7</v>
      </c>
      <c r="O32" s="86">
        <f aca="true" t="shared" si="1" ref="O32:O37">M32/H32-1</f>
        <v>-0.14080271930971355</v>
      </c>
    </row>
    <row r="33" spans="1:15" ht="12.75">
      <c r="A33" s="95"/>
      <c r="B33" s="151" t="s">
        <v>25</v>
      </c>
      <c r="C33" s="95"/>
      <c r="D33" s="107" t="s">
        <v>46</v>
      </c>
      <c r="E33" s="316">
        <v>183.4</v>
      </c>
      <c r="F33" s="316">
        <v>187.5</v>
      </c>
      <c r="G33" s="316">
        <v>191.3</v>
      </c>
      <c r="H33" s="391">
        <v>195.4</v>
      </c>
      <c r="I33" s="168">
        <v>757.6</v>
      </c>
      <c r="J33" s="316">
        <v>189</v>
      </c>
      <c r="K33" s="316">
        <v>186.1</v>
      </c>
      <c r="L33" s="316">
        <v>179.7</v>
      </c>
      <c r="M33" s="391">
        <v>182.1</v>
      </c>
      <c r="N33" s="168">
        <v>736.9</v>
      </c>
      <c r="O33" s="86">
        <f t="shared" si="1"/>
        <v>-0.06806550665301947</v>
      </c>
    </row>
    <row r="34" spans="1:15" ht="12.75">
      <c r="A34" s="95"/>
      <c r="B34" s="151" t="s">
        <v>26</v>
      </c>
      <c r="C34" s="101"/>
      <c r="D34" s="107" t="s">
        <v>47</v>
      </c>
      <c r="E34" s="316">
        <v>101</v>
      </c>
      <c r="F34" s="316">
        <v>102.8</v>
      </c>
      <c r="G34" s="316">
        <v>108.3</v>
      </c>
      <c r="H34" s="391">
        <v>106.4</v>
      </c>
      <c r="I34" s="168">
        <v>418.5</v>
      </c>
      <c r="J34" s="316">
        <v>106.4</v>
      </c>
      <c r="K34" s="316">
        <v>101.1</v>
      </c>
      <c r="L34" s="316">
        <v>99.7</v>
      </c>
      <c r="M34" s="391">
        <v>97.6</v>
      </c>
      <c r="N34" s="168">
        <v>404.8</v>
      </c>
      <c r="O34" s="86">
        <f t="shared" si="1"/>
        <v>-0.08270676691729328</v>
      </c>
    </row>
    <row r="35" spans="1:20" s="4" customFormat="1" ht="12.75">
      <c r="A35" s="101"/>
      <c r="B35" s="319" t="s">
        <v>171</v>
      </c>
      <c r="C35" s="101"/>
      <c r="D35" s="108" t="s">
        <v>48</v>
      </c>
      <c r="E35" s="317">
        <v>1083.8</v>
      </c>
      <c r="F35" s="317">
        <v>1036.6</v>
      </c>
      <c r="G35" s="317">
        <v>1035.6</v>
      </c>
      <c r="H35" s="392">
        <v>1066.7</v>
      </c>
      <c r="I35" s="169">
        <v>4222.7</v>
      </c>
      <c r="J35" s="317">
        <v>1027.8</v>
      </c>
      <c r="K35" s="317">
        <v>960.3</v>
      </c>
      <c r="L35" s="317">
        <v>914.4</v>
      </c>
      <c r="M35" s="392">
        <v>936.9</v>
      </c>
      <c r="N35" s="169">
        <v>3839.4</v>
      </c>
      <c r="O35" s="87">
        <f t="shared" si="1"/>
        <v>-0.12168369738445672</v>
      </c>
      <c r="P35" s="2"/>
      <c r="Q35" s="6"/>
      <c r="R35" s="6"/>
      <c r="S35" s="6"/>
      <c r="T35" s="6"/>
    </row>
    <row r="36" spans="1:15" ht="12.75">
      <c r="A36" s="95"/>
      <c r="B36" s="151" t="s">
        <v>27</v>
      </c>
      <c r="C36" s="101"/>
      <c r="D36" s="107" t="s">
        <v>49</v>
      </c>
      <c r="E36" s="316">
        <v>247</v>
      </c>
      <c r="F36" s="316">
        <v>177.4</v>
      </c>
      <c r="G36" s="316">
        <v>167.4</v>
      </c>
      <c r="H36" s="391">
        <v>147.8</v>
      </c>
      <c r="I36" s="168">
        <v>739.6</v>
      </c>
      <c r="J36" s="316">
        <v>119</v>
      </c>
      <c r="K36" s="316">
        <v>84.4</v>
      </c>
      <c r="L36" s="316">
        <v>72.1</v>
      </c>
      <c r="M36" s="391">
        <v>67.8</v>
      </c>
      <c r="N36" s="168">
        <v>343.3</v>
      </c>
      <c r="O36" s="86">
        <f t="shared" si="1"/>
        <v>-0.5412719891745603</v>
      </c>
    </row>
    <row r="37" spans="1:20" s="4" customFormat="1" ht="12.75">
      <c r="A37" s="83"/>
      <c r="B37" s="319" t="s">
        <v>172</v>
      </c>
      <c r="C37" s="101"/>
      <c r="D37" s="108">
        <v>5.1</v>
      </c>
      <c r="E37" s="317">
        <v>1330.8</v>
      </c>
      <c r="F37" s="317">
        <v>1214</v>
      </c>
      <c r="G37" s="317">
        <v>1203</v>
      </c>
      <c r="H37" s="392">
        <v>1214.5</v>
      </c>
      <c r="I37" s="169">
        <v>4962.3</v>
      </c>
      <c r="J37" s="317">
        <v>1146.8</v>
      </c>
      <c r="K37" s="317">
        <v>1044.7</v>
      </c>
      <c r="L37" s="317">
        <v>986.5</v>
      </c>
      <c r="M37" s="392">
        <v>1004.7</v>
      </c>
      <c r="N37" s="169">
        <v>4182.7</v>
      </c>
      <c r="O37" s="87">
        <f t="shared" si="1"/>
        <v>-0.17274598600247015</v>
      </c>
      <c r="P37" s="2"/>
      <c r="Q37" s="6"/>
      <c r="R37" s="6"/>
      <c r="S37" s="6"/>
      <c r="T37" s="6"/>
    </row>
    <row r="38" spans="1:20" s="18" customFormat="1" ht="12.75">
      <c r="A38" s="217" t="s">
        <v>142</v>
      </c>
      <c r="B38" s="218"/>
      <c r="C38" s="224"/>
      <c r="D38" s="245"/>
      <c r="E38" s="251"/>
      <c r="F38" s="251"/>
      <c r="G38" s="251"/>
      <c r="H38" s="390"/>
      <c r="I38" s="252"/>
      <c r="J38" s="251"/>
      <c r="K38" s="251"/>
      <c r="L38" s="251"/>
      <c r="M38" s="390"/>
      <c r="N38" s="252"/>
      <c r="O38" s="239"/>
      <c r="P38" s="2"/>
      <c r="Q38" s="1"/>
      <c r="R38" s="1"/>
      <c r="S38" s="1"/>
      <c r="T38" s="1"/>
    </row>
    <row r="39" spans="1:15" ht="12.75">
      <c r="A39" s="101" t="s">
        <v>195</v>
      </c>
      <c r="B39" s="95"/>
      <c r="C39" s="95"/>
      <c r="D39" s="114"/>
      <c r="E39" s="88"/>
      <c r="F39" s="88"/>
      <c r="G39" s="88"/>
      <c r="H39" s="389"/>
      <c r="I39" s="58"/>
      <c r="J39" s="88"/>
      <c r="K39" s="88"/>
      <c r="L39" s="88"/>
      <c r="M39" s="389"/>
      <c r="N39" s="58"/>
      <c r="O39" s="86"/>
    </row>
    <row r="40" spans="1:15" ht="12.75">
      <c r="A40" s="95"/>
      <c r="B40" s="151" t="s">
        <v>29</v>
      </c>
      <c r="C40" s="95"/>
      <c r="D40" s="107">
        <v>6.1</v>
      </c>
      <c r="E40" s="89">
        <v>0.043</v>
      </c>
      <c r="F40" s="89">
        <v>0.0410789870472697</v>
      </c>
      <c r="G40" s="89">
        <v>0.0424</v>
      </c>
      <c r="H40" s="393">
        <v>0.043</v>
      </c>
      <c r="I40" s="170">
        <v>0.042</v>
      </c>
      <c r="J40" s="89">
        <v>0.042</v>
      </c>
      <c r="K40" s="89">
        <v>0.042</v>
      </c>
      <c r="L40" s="89">
        <v>0.042</v>
      </c>
      <c r="M40" s="393">
        <v>0.042</v>
      </c>
      <c r="N40" s="170">
        <v>0.041</v>
      </c>
      <c r="O40" s="318">
        <f>M40/H40-1</f>
        <v>-0.02325581395348819</v>
      </c>
    </row>
    <row r="41" spans="1:15" ht="12.75">
      <c r="A41" s="95"/>
      <c r="B41" s="151" t="s">
        <v>25</v>
      </c>
      <c r="C41" s="95"/>
      <c r="D41" s="107">
        <v>6.2</v>
      </c>
      <c r="E41" s="89">
        <v>0.167</v>
      </c>
      <c r="F41" s="89">
        <v>0.1669445657861836</v>
      </c>
      <c r="G41" s="89">
        <v>0.166666666666666</v>
      </c>
      <c r="H41" s="393">
        <v>0.165</v>
      </c>
      <c r="I41" s="170">
        <v>0.166</v>
      </c>
      <c r="J41" s="89">
        <v>0.164</v>
      </c>
      <c r="K41" s="89">
        <v>0.164</v>
      </c>
      <c r="L41" s="89">
        <v>0.164</v>
      </c>
      <c r="M41" s="393">
        <v>0.163</v>
      </c>
      <c r="N41" s="170">
        <v>0.164</v>
      </c>
      <c r="O41" s="318">
        <f>M41/H41-1</f>
        <v>-0.012121212121212088</v>
      </c>
    </row>
    <row r="42" spans="1:15" ht="12.75">
      <c r="A42" s="95"/>
      <c r="B42" s="151" t="s">
        <v>26</v>
      </c>
      <c r="C42" s="101"/>
      <c r="D42" s="107">
        <v>6.3</v>
      </c>
      <c r="E42" s="89">
        <v>0.177</v>
      </c>
      <c r="F42" s="89">
        <v>0.17853475703171726</v>
      </c>
      <c r="G42" s="89">
        <v>0.1786</v>
      </c>
      <c r="H42" s="393">
        <v>0.176</v>
      </c>
      <c r="I42" s="170">
        <v>0.178</v>
      </c>
      <c r="J42" s="89">
        <v>0.173</v>
      </c>
      <c r="K42" s="89">
        <v>0.173</v>
      </c>
      <c r="L42" s="89">
        <v>0.173</v>
      </c>
      <c r="M42" s="393">
        <v>0.173</v>
      </c>
      <c r="N42" s="170">
        <v>0.169</v>
      </c>
      <c r="O42" s="318">
        <f>M42/H42-1</f>
        <v>-0.017045454545454586</v>
      </c>
    </row>
    <row r="43" spans="1:20" s="4" customFormat="1" ht="12.75">
      <c r="A43" s="83"/>
      <c r="B43" s="319" t="s">
        <v>101</v>
      </c>
      <c r="C43" s="101"/>
      <c r="D43" s="111">
        <v>6.4</v>
      </c>
      <c r="E43" s="90">
        <v>0.076</v>
      </c>
      <c r="F43" s="90">
        <v>0.07665572297914003</v>
      </c>
      <c r="G43" s="90">
        <v>0.0786</v>
      </c>
      <c r="H43" s="394">
        <v>0.077</v>
      </c>
      <c r="I43" s="171">
        <v>0.077</v>
      </c>
      <c r="J43" s="90">
        <v>0.077</v>
      </c>
      <c r="K43" s="90">
        <v>0.079</v>
      </c>
      <c r="L43" s="90">
        <v>0.079</v>
      </c>
      <c r="M43" s="394">
        <v>0.078</v>
      </c>
      <c r="N43" s="171">
        <v>0.083</v>
      </c>
      <c r="O43" s="321">
        <f>M43/H43-1</f>
        <v>0.012987012987013102</v>
      </c>
      <c r="P43" s="2"/>
      <c r="Q43" s="6"/>
      <c r="R43" s="6"/>
      <c r="S43" s="6"/>
      <c r="T43" s="6"/>
    </row>
    <row r="44" spans="1:15" ht="12.75" hidden="1" outlineLevel="1">
      <c r="A44" s="95"/>
      <c r="B44" s="95" t="s">
        <v>27</v>
      </c>
      <c r="C44" s="101"/>
      <c r="D44" s="120">
        <v>6.5</v>
      </c>
      <c r="E44" s="89">
        <v>0</v>
      </c>
      <c r="F44" s="89">
        <v>0</v>
      </c>
      <c r="G44" s="89">
        <v>0.02090471834214423</v>
      </c>
      <c r="H44" s="393">
        <v>0.02090471834214423</v>
      </c>
      <c r="I44" s="170"/>
      <c r="J44" s="89"/>
      <c r="K44" s="89"/>
      <c r="L44" s="89"/>
      <c r="M44" s="393"/>
      <c r="N44" s="170"/>
      <c r="O44" s="86" t="e">
        <f>G44/#REF!-1</f>
        <v>#REF!</v>
      </c>
    </row>
    <row r="45" spans="1:15" ht="6.75" customHeight="1" collapsed="1">
      <c r="A45" s="95"/>
      <c r="B45" s="95"/>
      <c r="C45" s="95"/>
      <c r="D45" s="114"/>
      <c r="E45" s="88"/>
      <c r="F45" s="88"/>
      <c r="G45" s="88"/>
      <c r="H45" s="389"/>
      <c r="I45" s="167"/>
      <c r="J45" s="88"/>
      <c r="K45" s="88"/>
      <c r="L45" s="88"/>
      <c r="M45" s="389"/>
      <c r="N45" s="167"/>
      <c r="O45" s="86"/>
    </row>
    <row r="46" spans="1:20" s="18" customFormat="1" ht="12.75">
      <c r="A46" s="217" t="s">
        <v>11</v>
      </c>
      <c r="B46" s="218"/>
      <c r="C46" s="224"/>
      <c r="D46" s="245"/>
      <c r="E46" s="251"/>
      <c r="F46" s="251"/>
      <c r="G46" s="251"/>
      <c r="H46" s="390"/>
      <c r="I46" s="252"/>
      <c r="J46" s="251"/>
      <c r="K46" s="251"/>
      <c r="L46" s="251"/>
      <c r="M46" s="390"/>
      <c r="N46" s="252"/>
      <c r="O46" s="239"/>
      <c r="P46" s="2"/>
      <c r="Q46" s="1"/>
      <c r="R46" s="1"/>
      <c r="S46" s="1"/>
      <c r="T46" s="1"/>
    </row>
    <row r="47" spans="1:15" ht="12.75">
      <c r="A47" s="101" t="s">
        <v>102</v>
      </c>
      <c r="B47" s="95"/>
      <c r="C47" s="95"/>
      <c r="D47" s="114"/>
      <c r="E47" s="88"/>
      <c r="F47" s="88"/>
      <c r="G47" s="88"/>
      <c r="H47" s="389"/>
      <c r="I47" s="58"/>
      <c r="J47" s="88"/>
      <c r="K47" s="88"/>
      <c r="L47" s="88"/>
      <c r="M47" s="389"/>
      <c r="N47" s="58"/>
      <c r="O47" s="86"/>
    </row>
    <row r="48" spans="1:15" ht="12.75">
      <c r="A48" s="95"/>
      <c r="B48" s="95" t="s">
        <v>0</v>
      </c>
      <c r="C48" s="95"/>
      <c r="D48" s="107">
        <v>1.1</v>
      </c>
      <c r="E48" s="91">
        <v>2186.23</v>
      </c>
      <c r="F48" s="91">
        <v>2134.324</v>
      </c>
      <c r="G48" s="91">
        <v>2071.39</v>
      </c>
      <c r="H48" s="395">
        <v>2028.9</v>
      </c>
      <c r="I48" s="152">
        <v>2028.9</v>
      </c>
      <c r="J48" s="91">
        <v>2004.6</v>
      </c>
      <c r="K48" s="91">
        <v>1976</v>
      </c>
      <c r="L48" s="91">
        <v>1953.4</v>
      </c>
      <c r="M48" s="395">
        <v>1955.3</v>
      </c>
      <c r="N48" s="152">
        <v>1955.3</v>
      </c>
      <c r="O48" s="318">
        <f>M48/H48-1</f>
        <v>-0.03627581448075323</v>
      </c>
    </row>
    <row r="49" spans="1:15" ht="12.75">
      <c r="A49" s="95"/>
      <c r="B49" s="95" t="s">
        <v>15</v>
      </c>
      <c r="C49" s="95"/>
      <c r="D49" s="107">
        <v>1.2</v>
      </c>
      <c r="E49" s="91">
        <v>382.22</v>
      </c>
      <c r="F49" s="91">
        <v>375.506</v>
      </c>
      <c r="G49" s="91">
        <v>369.33</v>
      </c>
      <c r="H49" s="395">
        <v>360.2</v>
      </c>
      <c r="I49" s="152">
        <v>360.2</v>
      </c>
      <c r="J49" s="91">
        <v>348.7</v>
      </c>
      <c r="K49" s="91">
        <v>342.1</v>
      </c>
      <c r="L49" s="91">
        <v>335.7</v>
      </c>
      <c r="M49" s="395">
        <v>330.5</v>
      </c>
      <c r="N49" s="152">
        <v>330.5</v>
      </c>
      <c r="O49" s="318">
        <f>M49/H49-1</f>
        <v>-0.08245419211549132</v>
      </c>
    </row>
    <row r="50" spans="1:15" ht="12.75">
      <c r="A50" s="95"/>
      <c r="B50" s="95" t="s">
        <v>16</v>
      </c>
      <c r="C50" s="95"/>
      <c r="D50" s="107">
        <v>1.3</v>
      </c>
      <c r="E50" s="91">
        <v>7</v>
      </c>
      <c r="F50" s="91">
        <v>6.94</v>
      </c>
      <c r="G50" s="91">
        <v>6.75</v>
      </c>
      <c r="H50" s="395">
        <v>6.5</v>
      </c>
      <c r="I50" s="152">
        <v>6.5</v>
      </c>
      <c r="J50" s="91">
        <v>6.6</v>
      </c>
      <c r="K50" s="91">
        <v>6.5</v>
      </c>
      <c r="L50" s="91">
        <v>6.4</v>
      </c>
      <c r="M50" s="395">
        <v>6.4</v>
      </c>
      <c r="N50" s="152">
        <v>6.4</v>
      </c>
      <c r="O50" s="318">
        <f>M50/H50-1</f>
        <v>-0.01538461538461533</v>
      </c>
    </row>
    <row r="51" spans="1:20" s="18" customFormat="1" ht="12.75">
      <c r="A51" s="224"/>
      <c r="B51" s="325" t="s">
        <v>181</v>
      </c>
      <c r="C51" s="223"/>
      <c r="D51" s="249">
        <v>1.31</v>
      </c>
      <c r="E51" s="254">
        <v>20.5</v>
      </c>
      <c r="F51" s="254">
        <v>24.829</v>
      </c>
      <c r="G51" s="254">
        <v>34.5</v>
      </c>
      <c r="H51" s="384">
        <v>38.8</v>
      </c>
      <c r="I51" s="255">
        <v>38.8</v>
      </c>
      <c r="J51" s="254">
        <v>42.1</v>
      </c>
      <c r="K51" s="254">
        <v>42.3</v>
      </c>
      <c r="L51" s="254">
        <v>43.7</v>
      </c>
      <c r="M51" s="384">
        <v>44.6</v>
      </c>
      <c r="N51" s="255">
        <v>44.6</v>
      </c>
      <c r="O51" s="320">
        <f>M51/H51-1</f>
        <v>0.14948453608247414</v>
      </c>
      <c r="P51" s="2"/>
      <c r="Q51" s="1"/>
      <c r="R51" s="1"/>
      <c r="S51" s="1"/>
      <c r="T51" s="1"/>
    </row>
    <row r="52" spans="1:20" s="4" customFormat="1" ht="12.75">
      <c r="A52" s="83"/>
      <c r="B52" s="101" t="s">
        <v>1</v>
      </c>
      <c r="C52" s="101"/>
      <c r="D52" s="108">
        <v>1.4</v>
      </c>
      <c r="E52" s="92">
        <f>SUM(E48:E51)</f>
        <v>2595.95</v>
      </c>
      <c r="F52" s="92">
        <f>SUM(F48:F51)</f>
        <v>2541.599</v>
      </c>
      <c r="G52" s="92">
        <f>SUM(G48:G51)</f>
        <v>2481.97</v>
      </c>
      <c r="H52" s="396">
        <f>SUM(H48:H51)</f>
        <v>2434.4</v>
      </c>
      <c r="I52" s="172">
        <f aca="true" t="shared" si="2" ref="I52:N52">+SUM(I48:I51)</f>
        <v>2434.4</v>
      </c>
      <c r="J52" s="92">
        <f t="shared" si="2"/>
        <v>2401.9999999999995</v>
      </c>
      <c r="K52" s="92">
        <f t="shared" si="2"/>
        <v>2366.9</v>
      </c>
      <c r="L52" s="92">
        <f t="shared" si="2"/>
        <v>2339.2</v>
      </c>
      <c r="M52" s="396">
        <f t="shared" si="2"/>
        <v>2336.8</v>
      </c>
      <c r="N52" s="172">
        <f t="shared" si="2"/>
        <v>2336.8</v>
      </c>
      <c r="O52" s="321">
        <f>M52/H52-1</f>
        <v>-0.040092014459415015</v>
      </c>
      <c r="P52" s="2"/>
      <c r="Q52" s="6"/>
      <c r="R52" s="6"/>
      <c r="S52" s="6"/>
      <c r="T52" s="6"/>
    </row>
    <row r="53" spans="1:20" s="18" customFormat="1" ht="12.75">
      <c r="A53" s="217" t="s">
        <v>11</v>
      </c>
      <c r="B53" s="218"/>
      <c r="C53" s="224"/>
      <c r="D53" s="245"/>
      <c r="E53" s="251"/>
      <c r="F53" s="251"/>
      <c r="G53" s="251"/>
      <c r="H53" s="390"/>
      <c r="I53" s="253"/>
      <c r="J53" s="251"/>
      <c r="K53" s="251"/>
      <c r="L53" s="251"/>
      <c r="M53" s="390"/>
      <c r="N53" s="253"/>
      <c r="O53" s="239"/>
      <c r="P53" s="2"/>
      <c r="Q53" s="1"/>
      <c r="R53" s="1"/>
      <c r="S53" s="1"/>
      <c r="T53" s="1"/>
    </row>
    <row r="54" spans="1:15" ht="12.75">
      <c r="A54" s="101" t="s">
        <v>178</v>
      </c>
      <c r="B54" s="95"/>
      <c r="C54" s="95"/>
      <c r="D54" s="114"/>
      <c r="E54" s="88"/>
      <c r="F54" s="88"/>
      <c r="G54" s="88"/>
      <c r="H54" s="389"/>
      <c r="I54" s="167"/>
      <c r="J54" s="88"/>
      <c r="K54" s="88"/>
      <c r="L54" s="88"/>
      <c r="M54" s="389"/>
      <c r="N54" s="167"/>
      <c r="O54" s="86"/>
    </row>
    <row r="55" spans="1:15" ht="12.75">
      <c r="A55" s="95"/>
      <c r="B55" s="95" t="s">
        <v>17</v>
      </c>
      <c r="C55" s="95"/>
      <c r="D55" s="118"/>
      <c r="E55" s="93">
        <f>E57-E56</f>
        <v>597.624</v>
      </c>
      <c r="F55" s="93">
        <f>F57-F56</f>
        <v>625.9</v>
      </c>
      <c r="G55" s="93">
        <f>G57-G56</f>
        <v>626.7</v>
      </c>
      <c r="H55" s="397">
        <f aca="true" t="shared" si="3" ref="H55:N55">+H57-H56</f>
        <v>665.2</v>
      </c>
      <c r="I55" s="140">
        <f t="shared" si="3"/>
        <v>665.2</v>
      </c>
      <c r="J55" s="93">
        <f t="shared" si="3"/>
        <v>745.8000000000001</v>
      </c>
      <c r="K55" s="93">
        <f t="shared" si="3"/>
        <v>757.5</v>
      </c>
      <c r="L55" s="93">
        <f t="shared" si="3"/>
        <v>766.4</v>
      </c>
      <c r="M55" s="397">
        <f t="shared" si="3"/>
        <v>818.9000000000001</v>
      </c>
      <c r="N55" s="140">
        <f t="shared" si="3"/>
        <v>818.9000000000001</v>
      </c>
      <c r="O55" s="318">
        <f>M55/H55-1</f>
        <v>0.2310583283223091</v>
      </c>
    </row>
    <row r="56" spans="1:15" s="1" customFormat="1" ht="12.75">
      <c r="A56" s="99"/>
      <c r="B56" s="99" t="s">
        <v>73</v>
      </c>
      <c r="C56" s="99"/>
      <c r="D56" s="118" t="s">
        <v>33</v>
      </c>
      <c r="E56" s="91">
        <v>123.976</v>
      </c>
      <c r="F56" s="91">
        <v>98.1</v>
      </c>
      <c r="G56" s="91">
        <v>95.356</v>
      </c>
      <c r="H56" s="395">
        <v>85.5</v>
      </c>
      <c r="I56" s="152">
        <v>85.5</v>
      </c>
      <c r="J56" s="91">
        <v>71.8</v>
      </c>
      <c r="K56" s="91">
        <v>68.9</v>
      </c>
      <c r="L56" s="91">
        <v>68.9</v>
      </c>
      <c r="M56" s="395">
        <v>66.8</v>
      </c>
      <c r="N56" s="152">
        <v>66.8</v>
      </c>
      <c r="O56" s="318">
        <f>M56/H56-1</f>
        <v>-0.21871345029239775</v>
      </c>
    </row>
    <row r="57" spans="1:20" s="4" customFormat="1" ht="12.75">
      <c r="A57" s="83"/>
      <c r="B57" s="101" t="s">
        <v>179</v>
      </c>
      <c r="C57" s="101"/>
      <c r="D57" s="116" t="s">
        <v>32</v>
      </c>
      <c r="E57" s="92">
        <v>721.6</v>
      </c>
      <c r="F57" s="92">
        <v>724</v>
      </c>
      <c r="G57" s="92">
        <v>722.056</v>
      </c>
      <c r="H57" s="396">
        <v>750.7</v>
      </c>
      <c r="I57" s="172">
        <v>750.7</v>
      </c>
      <c r="J57" s="92">
        <v>817.6</v>
      </c>
      <c r="K57" s="92">
        <v>826.4</v>
      </c>
      <c r="L57" s="92">
        <v>835.3</v>
      </c>
      <c r="M57" s="396">
        <v>885.7</v>
      </c>
      <c r="N57" s="172">
        <v>885.7</v>
      </c>
      <c r="O57" s="321">
        <f>M57/H57-1</f>
        <v>0.1798321566537897</v>
      </c>
      <c r="P57" s="2"/>
      <c r="Q57" s="6"/>
      <c r="R57" s="6"/>
      <c r="S57" s="6"/>
      <c r="T57" s="6"/>
    </row>
    <row r="58" spans="1:16" s="1" customFormat="1" ht="12.75">
      <c r="A58" s="99"/>
      <c r="B58" s="99" t="s">
        <v>180</v>
      </c>
      <c r="C58" s="99"/>
      <c r="D58" s="118" t="s">
        <v>143</v>
      </c>
      <c r="E58" s="91">
        <v>28</v>
      </c>
      <c r="F58" s="91">
        <v>2.3740000000000236</v>
      </c>
      <c r="G58" s="91">
        <v>-1.55</v>
      </c>
      <c r="H58" s="395">
        <v>28.6</v>
      </c>
      <c r="I58" s="152">
        <v>28.6</v>
      </c>
      <c r="J58" s="91">
        <v>66.9</v>
      </c>
      <c r="K58" s="91">
        <v>8.9</v>
      </c>
      <c r="L58" s="91">
        <v>8.9</v>
      </c>
      <c r="M58" s="395">
        <v>50.4</v>
      </c>
      <c r="N58" s="152">
        <v>50.4</v>
      </c>
      <c r="O58" s="318">
        <f>M58/H58-1</f>
        <v>0.7622377622377621</v>
      </c>
      <c r="P58" s="2"/>
    </row>
    <row r="59" spans="1:15" s="1" customFormat="1" ht="12.75">
      <c r="A59" s="99"/>
      <c r="B59" s="99" t="s">
        <v>197</v>
      </c>
      <c r="C59" s="99"/>
      <c r="D59" s="118" t="s">
        <v>140</v>
      </c>
      <c r="E59" s="91">
        <v>235.851</v>
      </c>
      <c r="F59" s="91">
        <v>255.66</v>
      </c>
      <c r="G59" s="91">
        <v>272.81</v>
      </c>
      <c r="H59" s="395">
        <v>289.3</v>
      </c>
      <c r="I59" s="152">
        <v>289.3</v>
      </c>
      <c r="J59" s="91">
        <v>299.6</v>
      </c>
      <c r="K59" s="91">
        <v>297.5</v>
      </c>
      <c r="L59" s="91">
        <v>297.8</v>
      </c>
      <c r="M59" s="395">
        <v>298.9</v>
      </c>
      <c r="N59" s="152">
        <v>298.9</v>
      </c>
      <c r="O59" s="318">
        <f>M59/H59-1</f>
        <v>0.0331835464915311</v>
      </c>
    </row>
    <row r="60" spans="1:20" s="18" customFormat="1" ht="12.75">
      <c r="A60" s="217" t="s">
        <v>11</v>
      </c>
      <c r="B60" s="218"/>
      <c r="C60" s="224"/>
      <c r="D60" s="245"/>
      <c r="E60" s="251"/>
      <c r="F60" s="251"/>
      <c r="G60" s="251"/>
      <c r="H60" s="390"/>
      <c r="I60" s="252"/>
      <c r="J60" s="251"/>
      <c r="K60" s="251"/>
      <c r="L60" s="251"/>
      <c r="M60" s="390"/>
      <c r="N60" s="252"/>
      <c r="O60" s="239"/>
      <c r="P60" s="2"/>
      <c r="Q60" s="1"/>
      <c r="R60" s="1"/>
      <c r="S60" s="1"/>
      <c r="T60" s="1"/>
    </row>
    <row r="61" spans="1:15" ht="12.75">
      <c r="A61" s="101" t="s">
        <v>103</v>
      </c>
      <c r="B61" s="95"/>
      <c r="C61" s="95"/>
      <c r="D61" s="114"/>
      <c r="E61" s="91"/>
      <c r="F61" s="91"/>
      <c r="G61" s="91"/>
      <c r="H61" s="395"/>
      <c r="I61" s="57"/>
      <c r="J61" s="91"/>
      <c r="K61" s="91"/>
      <c r="L61" s="91"/>
      <c r="M61" s="395"/>
      <c r="N61" s="57"/>
      <c r="O61" s="86"/>
    </row>
    <row r="62" spans="1:15" ht="12.75">
      <c r="A62" s="95"/>
      <c r="B62" s="95" t="s">
        <v>18</v>
      </c>
      <c r="C62" s="95"/>
      <c r="D62" s="118">
        <v>7.3</v>
      </c>
      <c r="E62" s="91">
        <v>1532.11</v>
      </c>
      <c r="F62" s="91">
        <v>1547.318</v>
      </c>
      <c r="G62" s="91">
        <v>1536.705</v>
      </c>
      <c r="H62" s="395">
        <v>1561.9</v>
      </c>
      <c r="I62" s="152">
        <v>1561.9</v>
      </c>
      <c r="J62" s="91">
        <v>1630.4</v>
      </c>
      <c r="K62" s="91">
        <v>1636.6</v>
      </c>
      <c r="L62" s="91">
        <v>1650.9</v>
      </c>
      <c r="M62" s="395">
        <v>1689</v>
      </c>
      <c r="N62" s="152">
        <v>1689</v>
      </c>
      <c r="O62" s="86">
        <f>M62/H62-1</f>
        <v>0.08137524809526853</v>
      </c>
    </row>
    <row r="63" spans="1:15" ht="12.75">
      <c r="A63" s="217" t="s">
        <v>13</v>
      </c>
      <c r="B63" s="218"/>
      <c r="C63" s="224"/>
      <c r="D63" s="245"/>
      <c r="E63" s="251"/>
      <c r="F63" s="251"/>
      <c r="G63" s="251"/>
      <c r="H63" s="390"/>
      <c r="I63" s="252"/>
      <c r="J63" s="251"/>
      <c r="K63" s="251"/>
      <c r="L63" s="251"/>
      <c r="M63" s="390"/>
      <c r="N63" s="252"/>
      <c r="O63" s="239"/>
    </row>
    <row r="64" spans="1:20" s="122" customFormat="1" ht="12" customHeight="1">
      <c r="A64" s="101" t="s">
        <v>190</v>
      </c>
      <c r="B64" s="101"/>
      <c r="C64" s="101"/>
      <c r="D64" s="116" t="s">
        <v>191</v>
      </c>
      <c r="E64" s="92">
        <v>33.6</v>
      </c>
      <c r="F64" s="92">
        <v>33.3</v>
      </c>
      <c r="G64" s="92">
        <v>33.3</v>
      </c>
      <c r="H64" s="396">
        <v>33.3</v>
      </c>
      <c r="I64" s="172">
        <v>33.3</v>
      </c>
      <c r="J64" s="92">
        <v>32.7</v>
      </c>
      <c r="K64" s="92">
        <v>32.6</v>
      </c>
      <c r="L64" s="92">
        <v>33</v>
      </c>
      <c r="M64" s="396">
        <v>33</v>
      </c>
      <c r="N64" s="172">
        <v>33.3</v>
      </c>
      <c r="O64" s="86">
        <f>M64/H64-1</f>
        <v>-0.009009009009008917</v>
      </c>
      <c r="P64" s="95"/>
      <c r="Q64" s="121"/>
      <c r="R64" s="121"/>
      <c r="S64" s="121"/>
      <c r="T64" s="121"/>
    </row>
    <row r="65" spans="1:20" s="122" customFormat="1" ht="12" customHeight="1">
      <c r="A65" s="101"/>
      <c r="B65" s="101"/>
      <c r="C65" s="101"/>
      <c r="D65" s="116"/>
      <c r="E65" s="92"/>
      <c r="F65" s="92"/>
      <c r="G65" s="92"/>
      <c r="H65" s="396"/>
      <c r="I65" s="172"/>
      <c r="J65" s="92"/>
      <c r="K65" s="92"/>
      <c r="L65" s="92"/>
      <c r="M65" s="396"/>
      <c r="N65" s="172"/>
      <c r="O65" s="86"/>
      <c r="P65" s="95"/>
      <c r="Q65" s="121"/>
      <c r="R65" s="121"/>
      <c r="S65" s="121"/>
      <c r="T65" s="121"/>
    </row>
    <row r="66" spans="1:20" s="29" customFormat="1" ht="23.25" customHeight="1">
      <c r="A66" s="431" t="s">
        <v>206</v>
      </c>
      <c r="B66" s="431"/>
      <c r="C66" s="431"/>
      <c r="D66" s="431"/>
      <c r="E66" s="431"/>
      <c r="F66" s="431"/>
      <c r="G66" s="40"/>
      <c r="H66" s="197"/>
      <c r="I66" s="40"/>
      <c r="J66" s="40"/>
      <c r="K66" s="40"/>
      <c r="L66" s="40"/>
      <c r="M66" s="40"/>
      <c r="N66" s="40"/>
      <c r="O66" s="40"/>
      <c r="P66" s="2"/>
      <c r="Q66" s="30"/>
      <c r="R66" s="30"/>
      <c r="S66" s="30"/>
      <c r="T66" s="30"/>
    </row>
    <row r="67" spans="1:20" s="15" customFormat="1" ht="18.75" customHeight="1">
      <c r="A67" s="147"/>
      <c r="B67" s="148"/>
      <c r="C67" s="148"/>
      <c r="D67" s="148"/>
      <c r="E67" s="147"/>
      <c r="F67" s="149"/>
      <c r="G67" s="198"/>
      <c r="H67" s="149"/>
      <c r="I67" s="149"/>
      <c r="J67" s="149"/>
      <c r="K67" s="149"/>
      <c r="L67" s="149"/>
      <c r="M67" s="149"/>
      <c r="N67" s="149"/>
      <c r="O67" s="149"/>
      <c r="P67" s="10"/>
      <c r="Q67" s="67"/>
      <c r="R67" s="67"/>
      <c r="S67" s="67"/>
      <c r="T67" s="67"/>
    </row>
    <row r="68" ht="12" customHeight="1"/>
  </sheetData>
  <mergeCells count="2">
    <mergeCell ref="B2:D3"/>
    <mergeCell ref="A66:F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3"/>
  <headerFooter alignWithMargins="0">
    <oddHeader>&amp;R&amp;G</oddHeader>
    <oddFooter>&amp;LTelekom Austria Group&amp;C25.02.2009&amp;R&amp;P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tabColor indexed="30"/>
  </sheetPr>
  <dimension ref="A1:DB317"/>
  <sheetViews>
    <sheetView showGridLines="0" view="pageBreakPreview" zoomScale="75" zoomScaleNormal="75" zoomScaleSheetLayoutView="75" workbookViewId="0" topLeftCell="A1">
      <pane ySplit="4" topLeftCell="BM215" activePane="bottomLeft" state="frozen"/>
      <selection pane="topLeft" activeCell="C73" sqref="C73"/>
      <selection pane="bottomLeft" activeCell="A90" sqref="A90"/>
    </sheetView>
  </sheetViews>
  <sheetFormatPr defaultColWidth="11.421875" defaultRowHeight="12.75" outlineLevelCol="1"/>
  <cols>
    <col min="1" max="1" width="5.28125" style="2" customWidth="1"/>
    <col min="2" max="2" width="11.57421875" style="2" customWidth="1"/>
    <col min="3" max="3" width="50.7109375" style="2" customWidth="1"/>
    <col min="4" max="4" width="7.8515625" style="184" hidden="1" customWidth="1" outlineLevel="1"/>
    <col min="5" max="5" width="14.7109375" style="311" customWidth="1" collapsed="1"/>
    <col min="6" max="7" width="14.7109375" style="311" customWidth="1"/>
    <col min="8" max="9" width="14.7109375" style="95" customWidth="1"/>
    <col min="10" max="14" width="14.7109375" style="2" customWidth="1"/>
    <col min="15" max="15" width="14.7109375" style="311" customWidth="1" collapsed="1"/>
    <col min="16" max="16" width="5.140625" style="1" customWidth="1"/>
    <col min="17" max="20" width="9.140625" style="1" customWidth="1" collapsed="1"/>
    <col min="21" max="22" width="9.140625" style="2" customWidth="1" collapsed="1"/>
    <col min="23" max="24" width="9.140625" style="2" customWidth="1" outlineLevel="1"/>
    <col min="25" max="25" width="9.140625" style="2" customWidth="1"/>
    <col min="26" max="29" width="9.140625" style="2" customWidth="1" outlineLevel="1"/>
    <col min="30" max="30" width="9.140625" style="2" customWidth="1"/>
    <col min="31" max="33" width="9.140625" style="2" customWidth="1" outlineLevel="1"/>
    <col min="34" max="34" width="9.140625" style="2" customWidth="1"/>
    <col min="35" max="38" width="9.140625" style="2" customWidth="1" outlineLevel="1"/>
    <col min="39" max="40" width="9.140625" style="2" customWidth="1"/>
    <col min="41" max="41" width="9.140625" style="2" customWidth="1" collapsed="1"/>
    <col min="42" max="44" width="9.140625" style="2" customWidth="1"/>
    <col min="45" max="45" width="9.140625" style="2" customWidth="1" collapsed="1"/>
    <col min="46" max="46" width="9.140625" style="2" customWidth="1"/>
    <col min="47" max="47" width="9.140625" style="2" customWidth="1" collapsed="1"/>
    <col min="48" max="48" width="9.140625" style="2" customWidth="1"/>
    <col min="49" max="60" width="9.140625" style="2" customWidth="1" collapsed="1"/>
    <col min="61" max="61" width="9.140625" style="2" customWidth="1"/>
    <col min="62" max="106" width="9.140625" style="2" customWidth="1" collapsed="1"/>
    <col min="107" max="16384" width="9.140625" style="2" customWidth="1"/>
  </cols>
  <sheetData>
    <row r="1" spans="2:38" ht="13.5" customHeight="1">
      <c r="B1" s="432" t="s">
        <v>133</v>
      </c>
      <c r="C1" s="433"/>
      <c r="D1" s="433"/>
      <c r="E1" s="25"/>
      <c r="F1" s="326"/>
      <c r="G1" s="326"/>
      <c r="H1" s="101"/>
      <c r="I1" s="101"/>
      <c r="J1" s="4"/>
      <c r="K1" s="4"/>
      <c r="L1" s="4"/>
      <c r="M1" s="4"/>
      <c r="N1" s="4"/>
      <c r="O1" s="326"/>
      <c r="P1" s="38"/>
      <c r="Q1" s="39"/>
      <c r="V1" s="34"/>
      <c r="W1" s="34"/>
      <c r="X1" s="34"/>
      <c r="Y1" s="34"/>
      <c r="Z1" s="1"/>
      <c r="AA1" s="1"/>
      <c r="AB1" s="1"/>
      <c r="AC1" s="27"/>
      <c r="AD1" s="27"/>
      <c r="AE1" s="27"/>
      <c r="AF1" s="27"/>
      <c r="AG1" s="27"/>
      <c r="AH1" s="27"/>
      <c r="AI1" s="27"/>
      <c r="AJ1" s="27"/>
      <c r="AK1" s="34"/>
      <c r="AL1" s="1"/>
    </row>
    <row r="2" spans="1:16" ht="11.25" customHeight="1">
      <c r="A2" s="31"/>
      <c r="B2" s="433"/>
      <c r="C2" s="433"/>
      <c r="D2" s="433"/>
      <c r="P2" s="38"/>
    </row>
    <row r="3" spans="1:16" ht="16.5" customHeight="1">
      <c r="A3" s="31"/>
      <c r="B3" s="32"/>
      <c r="C3" s="31"/>
      <c r="D3" s="281"/>
      <c r="O3" s="25"/>
      <c r="P3" s="38"/>
    </row>
    <row r="4" spans="1:20" s="18" customFormat="1" ht="14.25">
      <c r="A4" s="217"/>
      <c r="B4" s="98"/>
      <c r="C4" s="99"/>
      <c r="D4" s="184"/>
      <c r="E4" s="259" t="s">
        <v>136</v>
      </c>
      <c r="F4" s="259" t="s">
        <v>139</v>
      </c>
      <c r="G4" s="259" t="s">
        <v>144</v>
      </c>
      <c r="H4" s="398" t="s">
        <v>148</v>
      </c>
      <c r="I4" s="260" t="s">
        <v>205</v>
      </c>
      <c r="J4" s="259" t="s">
        <v>177</v>
      </c>
      <c r="K4" s="259" t="s">
        <v>184</v>
      </c>
      <c r="L4" s="259" t="s">
        <v>186</v>
      </c>
      <c r="M4" s="398" t="s">
        <v>194</v>
      </c>
      <c r="N4" s="260">
        <v>2008</v>
      </c>
      <c r="O4" s="259" t="str">
        <f>'Fixed Net'!O5</f>
        <v>% change</v>
      </c>
      <c r="P4" s="83"/>
      <c r="Q4" s="1"/>
      <c r="R4" s="1"/>
      <c r="S4" s="1"/>
      <c r="T4" s="1"/>
    </row>
    <row r="5" spans="1:16" ht="15">
      <c r="A5" s="256"/>
      <c r="B5" s="257"/>
      <c r="C5" s="261"/>
      <c r="D5" s="282"/>
      <c r="E5" s="306">
        <v>88</v>
      </c>
      <c r="F5" s="306">
        <v>92</v>
      </c>
      <c r="G5" s="306">
        <v>100</v>
      </c>
      <c r="H5" s="403">
        <v>108</v>
      </c>
      <c r="I5" s="307">
        <v>112</v>
      </c>
      <c r="J5" s="306">
        <v>116</v>
      </c>
      <c r="K5" s="306">
        <v>120</v>
      </c>
      <c r="L5" s="306">
        <v>128</v>
      </c>
      <c r="M5" s="403">
        <v>136</v>
      </c>
      <c r="N5" s="307">
        <v>140</v>
      </c>
      <c r="O5" s="338"/>
      <c r="P5" s="234"/>
    </row>
    <row r="6" spans="1:16" s="18" customFormat="1" ht="12.75" customHeight="1">
      <c r="A6" s="435" t="s">
        <v>146</v>
      </c>
      <c r="B6" s="436"/>
      <c r="C6" s="436"/>
      <c r="D6" s="283"/>
      <c r="E6" s="226"/>
      <c r="F6" s="226"/>
      <c r="G6" s="226"/>
      <c r="H6" s="363"/>
      <c r="I6" s="228"/>
      <c r="J6" s="226"/>
      <c r="K6" s="226"/>
      <c r="L6" s="226"/>
      <c r="M6" s="363"/>
      <c r="N6" s="228"/>
      <c r="O6" s="240"/>
      <c r="P6" s="102"/>
    </row>
    <row r="7" spans="1:16" ht="12.75">
      <c r="A7" s="95"/>
      <c r="B7" s="95" t="s">
        <v>8</v>
      </c>
      <c r="C7" s="95"/>
      <c r="D7" s="194">
        <v>4.1</v>
      </c>
      <c r="E7" s="93">
        <v>417.8</v>
      </c>
      <c r="F7" s="93">
        <v>419.9</v>
      </c>
      <c r="G7" s="93">
        <v>426.7</v>
      </c>
      <c r="H7" s="397">
        <v>395.8</v>
      </c>
      <c r="I7" s="140">
        <v>1660.2</v>
      </c>
      <c r="J7" s="93">
        <v>409</v>
      </c>
      <c r="K7" s="93">
        <v>397.4</v>
      </c>
      <c r="L7" s="93">
        <v>420</v>
      </c>
      <c r="M7" s="397">
        <v>441.6</v>
      </c>
      <c r="N7" s="140">
        <v>1668</v>
      </c>
      <c r="O7" s="144">
        <f>M7/H7-1</f>
        <v>0.11571500757958564</v>
      </c>
      <c r="P7" s="83"/>
    </row>
    <row r="8" spans="1:16" ht="12.75">
      <c r="A8" s="95"/>
      <c r="B8" s="95" t="s">
        <v>74</v>
      </c>
      <c r="C8" s="95"/>
      <c r="D8" s="194">
        <v>4.13</v>
      </c>
      <c r="E8" s="93">
        <v>141.8</v>
      </c>
      <c r="F8" s="93">
        <v>158.9</v>
      </c>
      <c r="G8" s="93">
        <v>174.4</v>
      </c>
      <c r="H8" s="397">
        <v>167.6</v>
      </c>
      <c r="I8" s="140">
        <v>642.7</v>
      </c>
      <c r="J8" s="93">
        <v>154.4</v>
      </c>
      <c r="K8" s="93">
        <v>165.6</v>
      </c>
      <c r="L8" s="93">
        <v>179</v>
      </c>
      <c r="M8" s="397">
        <v>168.4</v>
      </c>
      <c r="N8" s="140">
        <v>667.4</v>
      </c>
      <c r="O8" s="144">
        <f aca="true" t="shared" si="0" ref="O8:O16">M8/H8-1</f>
        <v>0.004773269689737125</v>
      </c>
      <c r="P8" s="83"/>
    </row>
    <row r="9" spans="1:16" ht="12.75">
      <c r="A9" s="95"/>
      <c r="B9" s="95" t="s">
        <v>187</v>
      </c>
      <c r="C9" s="95"/>
      <c r="D9" s="194" t="s">
        <v>150</v>
      </c>
      <c r="E9" s="192" t="s">
        <v>149</v>
      </c>
      <c r="F9" s="192" t="s">
        <v>149</v>
      </c>
      <c r="G9" s="192" t="s">
        <v>149</v>
      </c>
      <c r="H9" s="399">
        <v>64</v>
      </c>
      <c r="I9" s="193">
        <v>64</v>
      </c>
      <c r="J9" s="192">
        <v>64.5</v>
      </c>
      <c r="K9" s="192">
        <v>71.1</v>
      </c>
      <c r="L9" s="192">
        <v>82.4</v>
      </c>
      <c r="M9" s="399">
        <v>92.3</v>
      </c>
      <c r="N9" s="193">
        <v>310.3</v>
      </c>
      <c r="O9" s="144">
        <f t="shared" si="0"/>
        <v>0.4421875000000002</v>
      </c>
      <c r="P9" s="83"/>
    </row>
    <row r="10" spans="1:16" ht="12.75">
      <c r="A10" s="95"/>
      <c r="B10" s="95" t="s">
        <v>87</v>
      </c>
      <c r="C10" s="95"/>
      <c r="D10" s="194">
        <v>4.2</v>
      </c>
      <c r="E10" s="93">
        <v>102.4</v>
      </c>
      <c r="F10" s="93">
        <v>124.3</v>
      </c>
      <c r="G10" s="93">
        <v>165.7</v>
      </c>
      <c r="H10" s="397">
        <v>121.8</v>
      </c>
      <c r="I10" s="140">
        <v>514.2</v>
      </c>
      <c r="J10" s="93">
        <v>116.5</v>
      </c>
      <c r="K10" s="93">
        <v>128.2</v>
      </c>
      <c r="L10" s="93">
        <v>157.8</v>
      </c>
      <c r="M10" s="397">
        <v>121.1</v>
      </c>
      <c r="N10" s="140">
        <v>523.6</v>
      </c>
      <c r="O10" s="144">
        <f t="shared" si="0"/>
        <v>-0.005747126436781991</v>
      </c>
      <c r="P10" s="83"/>
    </row>
    <row r="11" spans="1:16" ht="12.75">
      <c r="A11" s="99"/>
      <c r="B11" s="99" t="s">
        <v>9</v>
      </c>
      <c r="C11" s="95"/>
      <c r="D11" s="194">
        <v>4.3</v>
      </c>
      <c r="E11" s="93">
        <v>36.2</v>
      </c>
      <c r="F11" s="93">
        <v>42.8</v>
      </c>
      <c r="G11" s="93">
        <v>48.1</v>
      </c>
      <c r="H11" s="397">
        <v>43.2</v>
      </c>
      <c r="I11" s="140">
        <v>170.3</v>
      </c>
      <c r="J11" s="93">
        <v>44.1</v>
      </c>
      <c r="K11" s="93">
        <v>46.4</v>
      </c>
      <c r="L11" s="93">
        <v>50.5</v>
      </c>
      <c r="M11" s="397">
        <v>48.5</v>
      </c>
      <c r="N11" s="140">
        <v>189.5</v>
      </c>
      <c r="O11" s="144">
        <f t="shared" si="0"/>
        <v>0.12268518518518468</v>
      </c>
      <c r="P11" s="83"/>
    </row>
    <row r="12" spans="1:16" ht="12.75">
      <c r="A12" s="99"/>
      <c r="B12" s="99" t="s">
        <v>156</v>
      </c>
      <c r="C12" s="95"/>
      <c r="D12" s="194" t="s">
        <v>36</v>
      </c>
      <c r="E12" s="93">
        <v>0</v>
      </c>
      <c r="F12" s="93">
        <v>0</v>
      </c>
      <c r="G12" s="93">
        <v>4.6</v>
      </c>
      <c r="H12" s="397">
        <v>9.1</v>
      </c>
      <c r="I12" s="140">
        <v>13.7</v>
      </c>
      <c r="J12" s="93">
        <v>12.1</v>
      </c>
      <c r="K12" s="93">
        <v>12.7</v>
      </c>
      <c r="L12" s="93">
        <v>15.8</v>
      </c>
      <c r="M12" s="397">
        <v>18.4</v>
      </c>
      <c r="N12" s="140">
        <v>59</v>
      </c>
      <c r="O12" s="144" t="s">
        <v>149</v>
      </c>
      <c r="P12" s="83"/>
    </row>
    <row r="13" spans="1:16" ht="12.75">
      <c r="A13" s="99"/>
      <c r="B13" s="99" t="s">
        <v>157</v>
      </c>
      <c r="C13" s="95"/>
      <c r="D13" s="194" t="s">
        <v>158</v>
      </c>
      <c r="E13" s="93">
        <v>0</v>
      </c>
      <c r="F13" s="93">
        <v>0</v>
      </c>
      <c r="G13" s="93">
        <v>0.3</v>
      </c>
      <c r="H13" s="397">
        <v>2.1</v>
      </c>
      <c r="I13" s="140">
        <v>2.4</v>
      </c>
      <c r="J13" s="93">
        <v>1.8</v>
      </c>
      <c r="K13" s="93">
        <v>2.5</v>
      </c>
      <c r="L13" s="93">
        <v>3.9</v>
      </c>
      <c r="M13" s="397">
        <v>3.7</v>
      </c>
      <c r="N13" s="140">
        <v>11.9</v>
      </c>
      <c r="O13" s="144">
        <f t="shared" si="0"/>
        <v>0.7619047619047623</v>
      </c>
      <c r="P13" s="83"/>
    </row>
    <row r="14" spans="1:16" ht="12.75">
      <c r="A14" s="99"/>
      <c r="B14" s="99" t="s">
        <v>90</v>
      </c>
      <c r="C14" s="95"/>
      <c r="D14" s="194">
        <v>4.4</v>
      </c>
      <c r="E14" s="93">
        <v>4.7</v>
      </c>
      <c r="F14" s="93">
        <v>6.2</v>
      </c>
      <c r="G14" s="93">
        <v>5</v>
      </c>
      <c r="H14" s="397">
        <v>4</v>
      </c>
      <c r="I14" s="140">
        <v>19.9</v>
      </c>
      <c r="J14" s="93">
        <v>4.6</v>
      </c>
      <c r="K14" s="93">
        <v>5.7</v>
      </c>
      <c r="L14" s="93">
        <v>5.3</v>
      </c>
      <c r="M14" s="397">
        <v>4.7</v>
      </c>
      <c r="N14" s="140">
        <v>20.3</v>
      </c>
      <c r="O14" s="144">
        <f t="shared" si="0"/>
        <v>0.1750000000000007</v>
      </c>
      <c r="P14" s="83"/>
    </row>
    <row r="15" spans="1:20" s="18" customFormat="1" ht="12.75">
      <c r="A15" s="224"/>
      <c r="B15" s="224" t="s">
        <v>72</v>
      </c>
      <c r="C15" s="223"/>
      <c r="D15" s="266">
        <v>4.5</v>
      </c>
      <c r="E15" s="230">
        <v>-8.800000000000091</v>
      </c>
      <c r="F15" s="230">
        <v>-12.600000000000227</v>
      </c>
      <c r="G15" s="230">
        <v>-19.49999999999968</v>
      </c>
      <c r="H15" s="364">
        <v>-11.4</v>
      </c>
      <c r="I15" s="231">
        <v>-52.3</v>
      </c>
      <c r="J15" s="230">
        <v>-10.5</v>
      </c>
      <c r="K15" s="230">
        <v>-15.3</v>
      </c>
      <c r="L15" s="230">
        <v>-19</v>
      </c>
      <c r="M15" s="364">
        <v>-14.3</v>
      </c>
      <c r="N15" s="231">
        <v>-59.1</v>
      </c>
      <c r="O15" s="267">
        <f t="shared" si="0"/>
        <v>0.25438596491228127</v>
      </c>
      <c r="P15" s="83"/>
      <c r="Q15" s="1"/>
      <c r="R15" s="1"/>
      <c r="S15" s="1"/>
      <c r="T15" s="1"/>
    </row>
    <row r="16" spans="1:16" s="1" customFormat="1" ht="12.75">
      <c r="A16" s="99"/>
      <c r="B16" s="83" t="s">
        <v>173</v>
      </c>
      <c r="C16" s="83"/>
      <c r="D16" s="184"/>
      <c r="E16" s="94">
        <f aca="true" t="shared" si="1" ref="E16:K16">+E25</f>
        <v>694.1</v>
      </c>
      <c r="F16" s="94">
        <f t="shared" si="1"/>
        <v>739.4999999999999</v>
      </c>
      <c r="G16" s="94">
        <f t="shared" si="1"/>
        <v>805.3000000000002</v>
      </c>
      <c r="H16" s="400">
        <f t="shared" si="1"/>
        <v>796.1999999999998</v>
      </c>
      <c r="I16" s="143">
        <f t="shared" si="1"/>
        <v>3035.1</v>
      </c>
      <c r="J16" s="94">
        <f t="shared" si="1"/>
        <v>796.5</v>
      </c>
      <c r="K16" s="94">
        <f t="shared" si="1"/>
        <v>814.3</v>
      </c>
      <c r="L16" s="94">
        <f>+L25</f>
        <v>895.7</v>
      </c>
      <c r="M16" s="400">
        <f>+M25</f>
        <v>884.4000000000005</v>
      </c>
      <c r="N16" s="143">
        <f>+N25</f>
        <v>3390.9000000000005</v>
      </c>
      <c r="O16" s="144">
        <f t="shared" si="0"/>
        <v>0.11077618688771751</v>
      </c>
      <c r="P16" s="83"/>
    </row>
    <row r="17" spans="1:16" s="18" customFormat="1" ht="21" customHeight="1">
      <c r="A17" s="435" t="s">
        <v>147</v>
      </c>
      <c r="B17" s="437">
        <v>0</v>
      </c>
      <c r="C17" s="437">
        <v>0</v>
      </c>
      <c r="D17" s="262"/>
      <c r="E17" s="263"/>
      <c r="F17" s="263"/>
      <c r="G17" s="263"/>
      <c r="H17" s="370"/>
      <c r="I17" s="265"/>
      <c r="J17" s="263"/>
      <c r="K17" s="263"/>
      <c r="L17" s="263"/>
      <c r="M17" s="370"/>
      <c r="N17" s="265"/>
      <c r="O17" s="267"/>
      <c r="P17" s="102"/>
    </row>
    <row r="18" spans="1:16" ht="12.75">
      <c r="A18" s="101"/>
      <c r="B18" s="95" t="s">
        <v>55</v>
      </c>
      <c r="C18" s="101"/>
      <c r="D18" s="16" t="s">
        <v>62</v>
      </c>
      <c r="E18" s="70">
        <v>336.9</v>
      </c>
      <c r="F18" s="70">
        <v>361</v>
      </c>
      <c r="G18" s="70">
        <v>376.7</v>
      </c>
      <c r="H18" s="362">
        <v>398.4</v>
      </c>
      <c r="I18" s="142">
        <v>1473</v>
      </c>
      <c r="J18" s="70">
        <v>380.1</v>
      </c>
      <c r="K18" s="70">
        <v>411.1</v>
      </c>
      <c r="L18" s="70">
        <v>435.6</v>
      </c>
      <c r="M18" s="362">
        <v>423.5</v>
      </c>
      <c r="N18" s="142">
        <v>1650.3</v>
      </c>
      <c r="O18" s="144">
        <f aca="true" t="shared" si="2" ref="O18:O25">M18/H18-1</f>
        <v>0.0630020080321283</v>
      </c>
      <c r="P18" s="83"/>
    </row>
    <row r="19" spans="1:16" ht="12.75">
      <c r="A19" s="101"/>
      <c r="B19" s="95" t="s">
        <v>56</v>
      </c>
      <c r="C19" s="101"/>
      <c r="D19" s="16" t="s">
        <v>63</v>
      </c>
      <c r="E19" s="70">
        <v>138.4</v>
      </c>
      <c r="F19" s="70">
        <v>144.6</v>
      </c>
      <c r="G19" s="70">
        <v>154.2</v>
      </c>
      <c r="H19" s="362">
        <v>176.6</v>
      </c>
      <c r="I19" s="142">
        <v>613.8</v>
      </c>
      <c r="J19" s="70">
        <v>182.7</v>
      </c>
      <c r="K19" s="70">
        <v>186.4</v>
      </c>
      <c r="L19" s="70">
        <v>192.5</v>
      </c>
      <c r="M19" s="362">
        <v>201.5</v>
      </c>
      <c r="N19" s="142">
        <v>763.1</v>
      </c>
      <c r="O19" s="144">
        <f t="shared" si="2"/>
        <v>0.14099660249150636</v>
      </c>
      <c r="P19" s="83"/>
    </row>
    <row r="20" spans="1:16" ht="12.75">
      <c r="A20" s="101"/>
      <c r="B20" s="95" t="s">
        <v>57</v>
      </c>
      <c r="C20" s="101"/>
      <c r="D20" s="16" t="s">
        <v>64</v>
      </c>
      <c r="E20" s="70">
        <v>54.6</v>
      </c>
      <c r="F20" s="70">
        <v>68.7</v>
      </c>
      <c r="G20" s="70">
        <v>69.8</v>
      </c>
      <c r="H20" s="362">
        <v>85.6</v>
      </c>
      <c r="I20" s="142">
        <v>278.7</v>
      </c>
      <c r="J20" s="70">
        <v>61.1</v>
      </c>
      <c r="K20" s="70">
        <v>54.1</v>
      </c>
      <c r="L20" s="70">
        <v>70.4</v>
      </c>
      <c r="M20" s="362">
        <v>84.2</v>
      </c>
      <c r="N20" s="142">
        <v>269.8</v>
      </c>
      <c r="O20" s="144">
        <f t="shared" si="2"/>
        <v>-0.01635514018691564</v>
      </c>
      <c r="P20" s="83"/>
    </row>
    <row r="21" spans="1:16" ht="12.75">
      <c r="A21" s="95"/>
      <c r="B21" s="95" t="s">
        <v>58</v>
      </c>
      <c r="C21" s="95"/>
      <c r="D21" s="16" t="s">
        <v>65</v>
      </c>
      <c r="E21" s="70">
        <v>57.6</v>
      </c>
      <c r="F21" s="70">
        <v>56.7</v>
      </c>
      <c r="G21" s="70">
        <v>86.2</v>
      </c>
      <c r="H21" s="362">
        <v>40.3</v>
      </c>
      <c r="I21" s="142">
        <v>240.8</v>
      </c>
      <c r="J21" s="70">
        <v>50.4</v>
      </c>
      <c r="K21" s="70">
        <v>39.6</v>
      </c>
      <c r="L21" s="70">
        <v>62.5</v>
      </c>
      <c r="M21" s="362">
        <v>29.6</v>
      </c>
      <c r="N21" s="142">
        <v>182.1</v>
      </c>
      <c r="O21" s="144">
        <f t="shared" si="2"/>
        <v>-0.26550868486352397</v>
      </c>
      <c r="P21" s="83"/>
    </row>
    <row r="22" spans="1:16" ht="12.75">
      <c r="A22" s="95"/>
      <c r="B22" s="95" t="s">
        <v>59</v>
      </c>
      <c r="C22" s="101"/>
      <c r="D22" s="16" t="s">
        <v>66</v>
      </c>
      <c r="E22" s="70">
        <v>103.6</v>
      </c>
      <c r="F22" s="70">
        <v>111.7</v>
      </c>
      <c r="G22" s="70">
        <v>109.8</v>
      </c>
      <c r="H22" s="362">
        <v>97.8</v>
      </c>
      <c r="I22" s="142">
        <v>422.9</v>
      </c>
      <c r="J22" s="70">
        <v>114.9</v>
      </c>
      <c r="K22" s="70">
        <v>122.3</v>
      </c>
      <c r="L22" s="70">
        <v>130.3</v>
      </c>
      <c r="M22" s="362">
        <v>143.3</v>
      </c>
      <c r="N22" s="142">
        <v>510.8</v>
      </c>
      <c r="O22" s="144">
        <f t="shared" si="2"/>
        <v>0.4652351738241316</v>
      </c>
      <c r="P22" s="83"/>
    </row>
    <row r="23" spans="1:16" ht="12.75">
      <c r="A23" s="95"/>
      <c r="B23" s="95" t="s">
        <v>60</v>
      </c>
      <c r="C23" s="101"/>
      <c r="D23" s="16" t="s">
        <v>67</v>
      </c>
      <c r="E23" s="70">
        <v>16</v>
      </c>
      <c r="F23" s="70">
        <v>12</v>
      </c>
      <c r="G23" s="70">
        <v>13.3</v>
      </c>
      <c r="H23" s="362">
        <v>11.5</v>
      </c>
      <c r="I23" s="142">
        <v>52.8</v>
      </c>
      <c r="J23" s="70">
        <v>17.3</v>
      </c>
      <c r="K23" s="70">
        <v>11.2</v>
      </c>
      <c r="L23" s="70">
        <v>15.100000000000094</v>
      </c>
      <c r="M23" s="362">
        <v>17.799999999999905</v>
      </c>
      <c r="N23" s="142">
        <v>61.4</v>
      </c>
      <c r="O23" s="144">
        <f t="shared" si="2"/>
        <v>0.5478260869565135</v>
      </c>
      <c r="P23" s="83"/>
    </row>
    <row r="24" spans="1:20" s="18" customFormat="1" ht="12.75">
      <c r="A24" s="224"/>
      <c r="B24" s="224" t="s">
        <v>61</v>
      </c>
      <c r="C24" s="223"/>
      <c r="D24" s="266" t="s">
        <v>68</v>
      </c>
      <c r="E24" s="230">
        <v>-13</v>
      </c>
      <c r="F24" s="230">
        <v>-15.2</v>
      </c>
      <c r="G24" s="230">
        <v>-4.7</v>
      </c>
      <c r="H24" s="364">
        <v>-14</v>
      </c>
      <c r="I24" s="231">
        <v>-46.9</v>
      </c>
      <c r="J24" s="230">
        <v>-10</v>
      </c>
      <c r="K24" s="230">
        <v>-10.4</v>
      </c>
      <c r="L24" s="230">
        <v>-10.7</v>
      </c>
      <c r="M24" s="364">
        <v>-15.5</v>
      </c>
      <c r="N24" s="231">
        <v>-46.6</v>
      </c>
      <c r="O24" s="267">
        <f t="shared" si="2"/>
        <v>0.1071428571428572</v>
      </c>
      <c r="P24" s="83"/>
      <c r="Q24" s="1"/>
      <c r="R24" s="1"/>
      <c r="S24" s="1"/>
      <c r="T24" s="1"/>
    </row>
    <row r="25" spans="1:20" s="4" customFormat="1" ht="13.5" customHeight="1">
      <c r="A25" s="83"/>
      <c r="B25" s="438" t="s">
        <v>174</v>
      </c>
      <c r="C25" s="439"/>
      <c r="D25" s="17" t="s">
        <v>69</v>
      </c>
      <c r="E25" s="72">
        <v>694.1</v>
      </c>
      <c r="F25" s="72">
        <v>739.5</v>
      </c>
      <c r="G25" s="72">
        <v>805.3</v>
      </c>
      <c r="H25" s="365">
        <v>796.2</v>
      </c>
      <c r="I25" s="141">
        <v>3035.1</v>
      </c>
      <c r="J25" s="72">
        <v>796.5</v>
      </c>
      <c r="K25" s="72">
        <v>814.3</v>
      </c>
      <c r="L25" s="72">
        <v>895.7</v>
      </c>
      <c r="M25" s="365">
        <v>884.4000000000005</v>
      </c>
      <c r="N25" s="141">
        <v>3390.9</v>
      </c>
      <c r="O25" s="150">
        <f t="shared" si="2"/>
        <v>0.11077618688771751</v>
      </c>
      <c r="P25" s="83"/>
      <c r="Q25" s="6"/>
      <c r="R25" s="6"/>
      <c r="S25" s="6"/>
      <c r="T25" s="6"/>
    </row>
    <row r="26" spans="1:16" s="18" customFormat="1" ht="21" customHeight="1">
      <c r="A26" s="435" t="s">
        <v>104</v>
      </c>
      <c r="B26" s="437">
        <v>0</v>
      </c>
      <c r="C26" s="437">
        <v>0</v>
      </c>
      <c r="D26" s="285"/>
      <c r="E26" s="263"/>
      <c r="F26" s="263"/>
      <c r="G26" s="263"/>
      <c r="H26" s="370"/>
      <c r="I26" s="264"/>
      <c r="J26" s="263"/>
      <c r="K26" s="263"/>
      <c r="L26" s="263"/>
      <c r="M26" s="370"/>
      <c r="N26" s="264"/>
      <c r="O26" s="267"/>
      <c r="P26" s="102"/>
    </row>
    <row r="27" spans="1:16" ht="12.75">
      <c r="A27" s="83"/>
      <c r="B27" s="95" t="s">
        <v>8</v>
      </c>
      <c r="C27" s="83"/>
      <c r="D27" s="16" t="s">
        <v>62</v>
      </c>
      <c r="E27" s="70">
        <v>6.8</v>
      </c>
      <c r="F27" s="70">
        <v>7.5</v>
      </c>
      <c r="G27" s="70">
        <v>8.3</v>
      </c>
      <c r="H27" s="362">
        <v>9.3</v>
      </c>
      <c r="I27" s="142">
        <v>31.9</v>
      </c>
      <c r="J27" s="70">
        <v>9.5</v>
      </c>
      <c r="K27" s="70">
        <v>9.9</v>
      </c>
      <c r="L27" s="70">
        <v>9.9</v>
      </c>
      <c r="M27" s="362">
        <v>7.5</v>
      </c>
      <c r="N27" s="142">
        <v>36.8</v>
      </c>
      <c r="O27" s="144">
        <f aca="true" t="shared" si="3" ref="O27:O36">M27/H27-1</f>
        <v>-0.19354838709677435</v>
      </c>
      <c r="P27" s="83"/>
    </row>
    <row r="28" spans="1:16" ht="12.75">
      <c r="A28" s="101"/>
      <c r="B28" s="95" t="s">
        <v>74</v>
      </c>
      <c r="C28" s="101"/>
      <c r="D28" s="16" t="s">
        <v>63</v>
      </c>
      <c r="E28" s="70">
        <v>0</v>
      </c>
      <c r="F28" s="70">
        <v>0.1</v>
      </c>
      <c r="G28" s="70">
        <v>0.2</v>
      </c>
      <c r="H28" s="362">
        <v>0.3</v>
      </c>
      <c r="I28" s="142">
        <v>0.6</v>
      </c>
      <c r="J28" s="70">
        <v>5.7</v>
      </c>
      <c r="K28" s="70">
        <v>4.5</v>
      </c>
      <c r="L28" s="70">
        <v>0.3000000000000007</v>
      </c>
      <c r="M28" s="362">
        <v>1.2</v>
      </c>
      <c r="N28" s="142">
        <v>11.7</v>
      </c>
      <c r="O28" s="144" t="s">
        <v>149</v>
      </c>
      <c r="P28" s="83"/>
    </row>
    <row r="29" spans="1:16" ht="12.75">
      <c r="A29" s="101"/>
      <c r="B29" s="95" t="s">
        <v>187</v>
      </c>
      <c r="C29" s="101"/>
      <c r="D29" s="196" t="s">
        <v>151</v>
      </c>
      <c r="E29" s="185" t="s">
        <v>149</v>
      </c>
      <c r="F29" s="185" t="s">
        <v>149</v>
      </c>
      <c r="G29" s="185" t="s">
        <v>149</v>
      </c>
      <c r="H29" s="362">
        <v>0.9</v>
      </c>
      <c r="I29" s="142">
        <v>0.9</v>
      </c>
      <c r="J29" s="185">
        <v>1.1</v>
      </c>
      <c r="K29" s="185">
        <v>1</v>
      </c>
      <c r="L29" s="185">
        <v>1.7</v>
      </c>
      <c r="M29" s="362">
        <v>1</v>
      </c>
      <c r="N29" s="142">
        <v>4.8</v>
      </c>
      <c r="O29" s="144">
        <f t="shared" si="3"/>
        <v>0.11111111111111116</v>
      </c>
      <c r="P29" s="83"/>
    </row>
    <row r="30" spans="1:16" ht="12.75">
      <c r="A30" s="101"/>
      <c r="B30" s="95" t="s">
        <v>87</v>
      </c>
      <c r="C30" s="101"/>
      <c r="D30" s="16" t="s">
        <v>64</v>
      </c>
      <c r="E30" s="70">
        <v>0.5</v>
      </c>
      <c r="F30" s="70">
        <v>0</v>
      </c>
      <c r="G30" s="70">
        <v>0</v>
      </c>
      <c r="H30" s="362">
        <v>0.3</v>
      </c>
      <c r="I30" s="142">
        <v>0.8</v>
      </c>
      <c r="J30" s="70">
        <v>0.3</v>
      </c>
      <c r="K30" s="70">
        <v>0.2</v>
      </c>
      <c r="L30" s="70">
        <v>0.2</v>
      </c>
      <c r="M30" s="362">
        <v>2.1</v>
      </c>
      <c r="N30" s="142">
        <v>2.8</v>
      </c>
      <c r="O30" s="144" t="s">
        <v>149</v>
      </c>
      <c r="P30" s="83"/>
    </row>
    <row r="31" spans="1:16" ht="12.75">
      <c r="A31" s="95"/>
      <c r="B31" s="99" t="s">
        <v>9</v>
      </c>
      <c r="C31" s="95"/>
      <c r="D31" s="16" t="s">
        <v>65</v>
      </c>
      <c r="E31" s="70">
        <v>0.2</v>
      </c>
      <c r="F31" s="70">
        <v>2.7</v>
      </c>
      <c r="G31" s="70">
        <v>12</v>
      </c>
      <c r="H31" s="362">
        <v>13.1</v>
      </c>
      <c r="I31" s="142">
        <v>28</v>
      </c>
      <c r="J31" s="70">
        <v>2.9</v>
      </c>
      <c r="K31" s="70">
        <v>5.8</v>
      </c>
      <c r="L31" s="70">
        <v>4.5</v>
      </c>
      <c r="M31" s="362">
        <v>7.3</v>
      </c>
      <c r="N31" s="142">
        <v>20.5</v>
      </c>
      <c r="O31" s="144">
        <f t="shared" si="3"/>
        <v>-0.4427480916030534</v>
      </c>
      <c r="P31" s="83"/>
    </row>
    <row r="32" spans="1:16" ht="12.75">
      <c r="A32" s="95"/>
      <c r="B32" s="99" t="s">
        <v>156</v>
      </c>
      <c r="C32" s="95"/>
      <c r="D32" s="16" t="s">
        <v>159</v>
      </c>
      <c r="E32" s="70">
        <v>0.1</v>
      </c>
      <c r="F32" s="70">
        <v>0.1</v>
      </c>
      <c r="G32" s="70">
        <v>0.3</v>
      </c>
      <c r="H32" s="362">
        <v>0.2</v>
      </c>
      <c r="I32" s="142">
        <v>0.7</v>
      </c>
      <c r="J32" s="70">
        <v>0.4</v>
      </c>
      <c r="K32" s="70">
        <v>0.1</v>
      </c>
      <c r="L32" s="70">
        <v>0.1</v>
      </c>
      <c r="M32" s="362">
        <v>1.1</v>
      </c>
      <c r="N32" s="142">
        <v>1.7</v>
      </c>
      <c r="O32" s="144" t="s">
        <v>149</v>
      </c>
      <c r="P32" s="83"/>
    </row>
    <row r="33" spans="1:16" ht="12.75">
      <c r="A33" s="95"/>
      <c r="B33" s="99" t="s">
        <v>157</v>
      </c>
      <c r="C33" s="95"/>
      <c r="D33" s="16" t="s">
        <v>160</v>
      </c>
      <c r="E33" s="70">
        <v>0</v>
      </c>
      <c r="F33" s="70">
        <v>0</v>
      </c>
      <c r="G33" s="70">
        <v>0</v>
      </c>
      <c r="H33" s="362">
        <v>0.1</v>
      </c>
      <c r="I33" s="142">
        <v>0.1</v>
      </c>
      <c r="J33" s="192">
        <v>0</v>
      </c>
      <c r="K33" s="192">
        <v>0.1</v>
      </c>
      <c r="L33" s="192">
        <v>0</v>
      </c>
      <c r="M33" s="362">
        <v>0</v>
      </c>
      <c r="N33" s="142">
        <v>0.1</v>
      </c>
      <c r="O33" s="144">
        <f t="shared" si="3"/>
        <v>-1</v>
      </c>
      <c r="P33" s="83"/>
    </row>
    <row r="34" spans="1:16" s="1" customFormat="1" ht="12.75">
      <c r="A34" s="99"/>
      <c r="B34" s="99" t="s">
        <v>90</v>
      </c>
      <c r="C34" s="83"/>
      <c r="D34" s="16" t="s">
        <v>66</v>
      </c>
      <c r="E34" s="70">
        <v>0.2</v>
      </c>
      <c r="F34" s="70">
        <v>0.2</v>
      </c>
      <c r="G34" s="70">
        <v>0.1</v>
      </c>
      <c r="H34" s="362">
        <v>-0.1</v>
      </c>
      <c r="I34" s="142">
        <v>0.4</v>
      </c>
      <c r="J34" s="70">
        <v>0.1</v>
      </c>
      <c r="K34" s="70">
        <v>0.2</v>
      </c>
      <c r="L34" s="70">
        <v>0</v>
      </c>
      <c r="M34" s="362">
        <v>0.1</v>
      </c>
      <c r="N34" s="142">
        <v>0.4</v>
      </c>
      <c r="O34" s="144" t="s">
        <v>149</v>
      </c>
      <c r="P34" s="83"/>
    </row>
    <row r="35" spans="1:20" s="18" customFormat="1" ht="12.75">
      <c r="A35" s="224"/>
      <c r="B35" s="224" t="s">
        <v>72</v>
      </c>
      <c r="C35" s="223"/>
      <c r="D35" s="266" t="s">
        <v>68</v>
      </c>
      <c r="E35" s="230">
        <v>-4.5</v>
      </c>
      <c r="F35" s="230">
        <v>-7.2</v>
      </c>
      <c r="G35" s="230">
        <v>-10.8</v>
      </c>
      <c r="H35" s="364">
        <v>2.7</v>
      </c>
      <c r="I35" s="231">
        <v>-19.8</v>
      </c>
      <c r="J35" s="230">
        <v>4.8</v>
      </c>
      <c r="K35" s="230">
        <v>-9.499999999999986</v>
      </c>
      <c r="L35" s="230">
        <v>-7.7000000000000135</v>
      </c>
      <c r="M35" s="364">
        <v>-12.9</v>
      </c>
      <c r="N35" s="231">
        <v>-25.3</v>
      </c>
      <c r="O35" s="267" t="s">
        <v>149</v>
      </c>
      <c r="P35" s="83"/>
      <c r="Q35" s="1"/>
      <c r="R35" s="1"/>
      <c r="S35" s="1"/>
      <c r="T35" s="1"/>
    </row>
    <row r="36" spans="1:20" s="4" customFormat="1" ht="12.75">
      <c r="A36" s="101"/>
      <c r="B36" s="101" t="s">
        <v>175</v>
      </c>
      <c r="C36" s="101"/>
      <c r="D36" s="61" t="s">
        <v>67</v>
      </c>
      <c r="E36" s="72">
        <v>3.3</v>
      </c>
      <c r="F36" s="72">
        <v>3.4</v>
      </c>
      <c r="G36" s="72">
        <v>10.1</v>
      </c>
      <c r="H36" s="365">
        <v>26.8</v>
      </c>
      <c r="I36" s="141">
        <v>43.6</v>
      </c>
      <c r="J36" s="72">
        <v>24.8</v>
      </c>
      <c r="K36" s="72">
        <v>12.3</v>
      </c>
      <c r="L36" s="72">
        <v>9</v>
      </c>
      <c r="M36" s="365">
        <v>7.4</v>
      </c>
      <c r="N36" s="141">
        <v>53.5</v>
      </c>
      <c r="O36" s="150">
        <f t="shared" si="3"/>
        <v>-0.7238805970149254</v>
      </c>
      <c r="P36" s="83"/>
      <c r="Q36" s="6"/>
      <c r="R36" s="6"/>
      <c r="S36" s="6"/>
      <c r="T36" s="6"/>
    </row>
    <row r="37" spans="1:16" s="1" customFormat="1" ht="15">
      <c r="A37" s="97"/>
      <c r="B37" s="98"/>
      <c r="C37" s="99"/>
      <c r="D37" s="184"/>
      <c r="E37" s="139"/>
      <c r="F37" s="139"/>
      <c r="G37" s="139"/>
      <c r="H37" s="401"/>
      <c r="I37" s="173"/>
      <c r="J37" s="139"/>
      <c r="K37" s="139"/>
      <c r="L37" s="139"/>
      <c r="M37" s="401"/>
      <c r="N37" s="173"/>
      <c r="O37" s="144"/>
      <c r="P37" s="83"/>
    </row>
    <row r="38" spans="1:16" s="18" customFormat="1" ht="12.75">
      <c r="A38" s="223" t="s">
        <v>188</v>
      </c>
      <c r="B38" s="224"/>
      <c r="C38" s="224"/>
      <c r="D38" s="283"/>
      <c r="E38" s="226"/>
      <c r="F38" s="226"/>
      <c r="G38" s="226"/>
      <c r="H38" s="363"/>
      <c r="I38" s="227"/>
      <c r="J38" s="226"/>
      <c r="K38" s="226"/>
      <c r="L38" s="226"/>
      <c r="M38" s="363"/>
      <c r="N38" s="227"/>
      <c r="O38" s="267"/>
      <c r="P38" s="102"/>
    </row>
    <row r="39" spans="1:16" ht="12.75">
      <c r="A39" s="95"/>
      <c r="B39" s="95" t="s">
        <v>8</v>
      </c>
      <c r="C39" s="95"/>
      <c r="D39" s="194">
        <v>5.1</v>
      </c>
      <c r="E39" s="70">
        <v>161.3</v>
      </c>
      <c r="F39" s="70">
        <v>151.6</v>
      </c>
      <c r="G39" s="70">
        <v>155.5</v>
      </c>
      <c r="H39" s="362">
        <v>112.3</v>
      </c>
      <c r="I39" s="142">
        <v>580.7</v>
      </c>
      <c r="J39" s="70">
        <v>170.1</v>
      </c>
      <c r="K39" s="70">
        <v>139.7</v>
      </c>
      <c r="L39" s="70">
        <v>159.7</v>
      </c>
      <c r="M39" s="362">
        <v>131.2</v>
      </c>
      <c r="N39" s="142">
        <v>600.7</v>
      </c>
      <c r="O39" s="144">
        <f aca="true" t="shared" si="4" ref="O39:O48">M39/H39-1</f>
        <v>0.16829919857524467</v>
      </c>
      <c r="P39" s="83"/>
    </row>
    <row r="40" spans="1:16" ht="12.75">
      <c r="A40" s="95"/>
      <c r="B40" s="95" t="s">
        <v>74</v>
      </c>
      <c r="C40" s="95"/>
      <c r="D40" s="194">
        <v>5.6</v>
      </c>
      <c r="E40" s="70">
        <v>81.8</v>
      </c>
      <c r="F40" s="70">
        <v>91.5</v>
      </c>
      <c r="G40" s="70">
        <v>101.4</v>
      </c>
      <c r="H40" s="362">
        <v>82.4</v>
      </c>
      <c r="I40" s="142">
        <v>357.1</v>
      </c>
      <c r="J40" s="70">
        <v>92.8</v>
      </c>
      <c r="K40" s="70">
        <v>95.8</v>
      </c>
      <c r="L40" s="70">
        <v>100</v>
      </c>
      <c r="M40" s="362">
        <v>82.3</v>
      </c>
      <c r="N40" s="142">
        <v>370.9</v>
      </c>
      <c r="O40" s="144">
        <f t="shared" si="4"/>
        <v>-0.0012135922330106519</v>
      </c>
      <c r="P40" s="83"/>
    </row>
    <row r="41" spans="1:16" ht="12.75">
      <c r="A41" s="95"/>
      <c r="B41" s="95" t="s">
        <v>187</v>
      </c>
      <c r="C41" s="95"/>
      <c r="D41" s="194" t="s">
        <v>152</v>
      </c>
      <c r="E41" s="185" t="s">
        <v>149</v>
      </c>
      <c r="F41" s="185" t="s">
        <v>149</v>
      </c>
      <c r="G41" s="185" t="s">
        <v>149</v>
      </c>
      <c r="H41" s="362">
        <v>30.9</v>
      </c>
      <c r="I41" s="142">
        <v>30.9</v>
      </c>
      <c r="J41" s="185">
        <v>32</v>
      </c>
      <c r="K41" s="185">
        <v>35</v>
      </c>
      <c r="L41" s="185">
        <v>41.9</v>
      </c>
      <c r="M41" s="362">
        <v>43.4</v>
      </c>
      <c r="N41" s="142">
        <v>152.3</v>
      </c>
      <c r="O41" s="144">
        <f t="shared" si="4"/>
        <v>0.40453074433656977</v>
      </c>
      <c r="P41" s="83"/>
    </row>
    <row r="42" spans="1:16" ht="12.75">
      <c r="A42" s="95"/>
      <c r="B42" s="95" t="s">
        <v>87</v>
      </c>
      <c r="C42" s="95"/>
      <c r="D42" s="194">
        <v>5.2</v>
      </c>
      <c r="E42" s="70">
        <v>37.9</v>
      </c>
      <c r="F42" s="70">
        <v>47.8</v>
      </c>
      <c r="G42" s="70">
        <v>84.5</v>
      </c>
      <c r="H42" s="362">
        <v>40</v>
      </c>
      <c r="I42" s="142">
        <v>210.2</v>
      </c>
      <c r="J42" s="70">
        <v>42.4</v>
      </c>
      <c r="K42" s="70">
        <v>49.4</v>
      </c>
      <c r="L42" s="70">
        <v>73.1</v>
      </c>
      <c r="M42" s="362">
        <v>35.2</v>
      </c>
      <c r="N42" s="142">
        <v>200.1</v>
      </c>
      <c r="O42" s="144">
        <f t="shared" si="4"/>
        <v>-0.12000000000000033</v>
      </c>
      <c r="P42" s="83"/>
    </row>
    <row r="43" spans="1:16" ht="12.75">
      <c r="A43" s="95"/>
      <c r="B43" s="99" t="s">
        <v>9</v>
      </c>
      <c r="C43" s="101"/>
      <c r="D43" s="194">
        <v>5.3</v>
      </c>
      <c r="E43" s="70">
        <v>11.3</v>
      </c>
      <c r="F43" s="70">
        <v>12.8</v>
      </c>
      <c r="G43" s="70">
        <v>17.5</v>
      </c>
      <c r="H43" s="362">
        <v>11.6</v>
      </c>
      <c r="I43" s="142">
        <v>53.2</v>
      </c>
      <c r="J43" s="70">
        <v>14.7</v>
      </c>
      <c r="K43" s="70">
        <v>15.4</v>
      </c>
      <c r="L43" s="70">
        <v>17</v>
      </c>
      <c r="M43" s="362">
        <v>11.6</v>
      </c>
      <c r="N43" s="142">
        <v>58.7</v>
      </c>
      <c r="O43" s="144">
        <f t="shared" si="4"/>
        <v>0</v>
      </c>
      <c r="P43" s="83"/>
    </row>
    <row r="44" spans="1:22" ht="12.75">
      <c r="A44" s="95"/>
      <c r="B44" s="99" t="s">
        <v>156</v>
      </c>
      <c r="C44" s="101"/>
      <c r="D44" s="196" t="s">
        <v>161</v>
      </c>
      <c r="E44" s="70">
        <v>-6.1</v>
      </c>
      <c r="F44" s="70">
        <v>-9.1</v>
      </c>
      <c r="G44" s="70">
        <v>-12.6</v>
      </c>
      <c r="H44" s="362">
        <v>-24.4</v>
      </c>
      <c r="I44" s="142">
        <v>-52.2</v>
      </c>
      <c r="J44" s="70">
        <v>-13.4</v>
      </c>
      <c r="K44" s="70">
        <v>-9.5</v>
      </c>
      <c r="L44" s="70">
        <v>-9.2</v>
      </c>
      <c r="M44" s="362">
        <v>-5.1</v>
      </c>
      <c r="N44" s="142">
        <v>-37.2</v>
      </c>
      <c r="O44" s="144">
        <f t="shared" si="4"/>
        <v>-0.790983606557377</v>
      </c>
      <c r="P44" s="185"/>
      <c r="Q44" s="185"/>
      <c r="R44" s="186"/>
      <c r="S44" s="187"/>
      <c r="T44" s="185"/>
      <c r="U44" s="185"/>
      <c r="V44" s="185"/>
    </row>
    <row r="45" spans="1:22" ht="12.75">
      <c r="A45" s="95"/>
      <c r="B45" s="99" t="s">
        <v>157</v>
      </c>
      <c r="C45" s="101"/>
      <c r="D45" s="196" t="s">
        <v>162</v>
      </c>
      <c r="E45" s="70">
        <v>0</v>
      </c>
      <c r="F45" s="70">
        <v>-1.5</v>
      </c>
      <c r="G45" s="70">
        <v>-5.5</v>
      </c>
      <c r="H45" s="362">
        <v>-7.7</v>
      </c>
      <c r="I45" s="142">
        <v>-14.7</v>
      </c>
      <c r="J45" s="70">
        <v>-6</v>
      </c>
      <c r="K45" s="70">
        <v>-5.2</v>
      </c>
      <c r="L45" s="70">
        <v>-4.3</v>
      </c>
      <c r="M45" s="362">
        <v>-4</v>
      </c>
      <c r="N45" s="142">
        <v>-19.5</v>
      </c>
      <c r="O45" s="144">
        <f t="shared" si="4"/>
        <v>-0.48051948051948046</v>
      </c>
      <c r="P45" s="185"/>
      <c r="Q45" s="185"/>
      <c r="R45" s="186"/>
      <c r="S45" s="187"/>
      <c r="T45" s="185"/>
      <c r="U45" s="185"/>
      <c r="V45" s="185"/>
    </row>
    <row r="46" spans="1:16" ht="12.75">
      <c r="A46" s="99"/>
      <c r="B46" s="99" t="s">
        <v>90</v>
      </c>
      <c r="C46" s="99"/>
      <c r="D46" s="194">
        <v>5.4</v>
      </c>
      <c r="E46" s="70">
        <v>0.7</v>
      </c>
      <c r="F46" s="70">
        <v>0.8</v>
      </c>
      <c r="G46" s="70">
        <v>0.9</v>
      </c>
      <c r="H46" s="362">
        <v>0.6</v>
      </c>
      <c r="I46" s="142">
        <v>3</v>
      </c>
      <c r="J46" s="70">
        <v>0.8</v>
      </c>
      <c r="K46" s="70">
        <v>0.9</v>
      </c>
      <c r="L46" s="70">
        <v>0.8</v>
      </c>
      <c r="M46" s="362">
        <v>0.8</v>
      </c>
      <c r="N46" s="142">
        <v>3.3</v>
      </c>
      <c r="O46" s="144">
        <f t="shared" si="4"/>
        <v>0.3333333333333328</v>
      </c>
      <c r="P46" s="83"/>
    </row>
    <row r="47" spans="1:20" s="18" customFormat="1" ht="12.75">
      <c r="A47" s="224"/>
      <c r="B47" s="224" t="s">
        <v>72</v>
      </c>
      <c r="C47" s="223"/>
      <c r="D47" s="266">
        <v>5.5</v>
      </c>
      <c r="E47" s="230">
        <v>0.3000000000000682</v>
      </c>
      <c r="F47" s="230">
        <v>-0.5000000000000462</v>
      </c>
      <c r="G47" s="230">
        <v>-2.7</v>
      </c>
      <c r="H47" s="364">
        <v>12.29999999999989</v>
      </c>
      <c r="I47" s="231">
        <v>9.39999999999991</v>
      </c>
      <c r="J47" s="230">
        <v>12.5</v>
      </c>
      <c r="K47" s="230">
        <v>-1.3</v>
      </c>
      <c r="L47" s="230">
        <v>-0.10000000000018083</v>
      </c>
      <c r="M47" s="364">
        <v>0.20000000000008988</v>
      </c>
      <c r="N47" s="231">
        <v>11.299999999999908</v>
      </c>
      <c r="O47" s="267">
        <f>M47/H47-1</f>
        <v>-0.9837398373983666</v>
      </c>
      <c r="P47" s="83"/>
      <c r="Q47" s="1"/>
      <c r="R47" s="1"/>
      <c r="S47" s="1"/>
      <c r="T47" s="1"/>
    </row>
    <row r="48" spans="1:16" s="1" customFormat="1" ht="12.75">
      <c r="A48" s="99"/>
      <c r="B48" s="83" t="s">
        <v>192</v>
      </c>
      <c r="C48" s="83"/>
      <c r="D48" s="184">
        <v>2.2</v>
      </c>
      <c r="E48" s="72">
        <v>287.2</v>
      </c>
      <c r="F48" s="72">
        <v>293.4</v>
      </c>
      <c r="G48" s="72">
        <v>339</v>
      </c>
      <c r="H48" s="365">
        <v>258</v>
      </c>
      <c r="I48" s="141">
        <v>1177.6</v>
      </c>
      <c r="J48" s="72">
        <v>345.9</v>
      </c>
      <c r="K48" s="72">
        <v>320.2</v>
      </c>
      <c r="L48" s="72">
        <v>378.9</v>
      </c>
      <c r="M48" s="365">
        <v>295.6</v>
      </c>
      <c r="N48" s="141">
        <v>1340.6</v>
      </c>
      <c r="O48" s="150">
        <f t="shared" si="4"/>
        <v>0.1457364341085272</v>
      </c>
      <c r="P48" s="83"/>
    </row>
    <row r="49" spans="1:16" s="1" customFormat="1" ht="13.5" customHeight="1">
      <c r="A49" s="97"/>
      <c r="B49" s="98"/>
      <c r="C49" s="99"/>
      <c r="D49" s="184"/>
      <c r="E49" s="93"/>
      <c r="F49" s="93"/>
      <c r="G49" s="93"/>
      <c r="H49" s="397"/>
      <c r="I49" s="46"/>
      <c r="J49" s="93"/>
      <c r="K49" s="93"/>
      <c r="L49" s="93"/>
      <c r="M49" s="397"/>
      <c r="N49" s="46"/>
      <c r="O49" s="144"/>
      <c r="P49" s="83"/>
    </row>
    <row r="50" spans="1:16" s="18" customFormat="1" ht="12.75">
      <c r="A50" s="223" t="s">
        <v>155</v>
      </c>
      <c r="B50" s="223"/>
      <c r="C50" s="223"/>
      <c r="D50" s="283"/>
      <c r="E50" s="258"/>
      <c r="F50" s="258"/>
      <c r="G50" s="258"/>
      <c r="H50" s="402"/>
      <c r="I50" s="269"/>
      <c r="J50" s="258"/>
      <c r="K50" s="258"/>
      <c r="L50" s="258"/>
      <c r="M50" s="402"/>
      <c r="N50" s="269"/>
      <c r="O50" s="267"/>
      <c r="P50" s="102"/>
    </row>
    <row r="51" spans="1:16" ht="12.75">
      <c r="A51" s="95"/>
      <c r="B51" s="95" t="s">
        <v>8</v>
      </c>
      <c r="C51" s="95"/>
      <c r="D51" s="194">
        <v>7.1</v>
      </c>
      <c r="E51" s="70">
        <v>97.9</v>
      </c>
      <c r="F51" s="70">
        <v>88.3</v>
      </c>
      <c r="G51" s="70">
        <v>92.7</v>
      </c>
      <c r="H51" s="362">
        <v>50.1</v>
      </c>
      <c r="I51" s="142">
        <v>329</v>
      </c>
      <c r="J51" s="70">
        <v>106.8</v>
      </c>
      <c r="K51" s="70">
        <v>76.6</v>
      </c>
      <c r="L51" s="70">
        <v>101.3</v>
      </c>
      <c r="M51" s="362">
        <v>67.6</v>
      </c>
      <c r="N51" s="142">
        <v>352.3</v>
      </c>
      <c r="O51" s="144">
        <f aca="true" t="shared" si="5" ref="O51:O60">M51/H51-1</f>
        <v>0.34930139720558917</v>
      </c>
      <c r="P51" s="83"/>
    </row>
    <row r="52" spans="1:16" ht="12.75">
      <c r="A52" s="95"/>
      <c r="B52" s="95" t="s">
        <v>74</v>
      </c>
      <c r="C52" s="95"/>
      <c r="D52" s="194">
        <v>7.6</v>
      </c>
      <c r="E52" s="70">
        <v>45.5</v>
      </c>
      <c r="F52" s="70">
        <v>54.6</v>
      </c>
      <c r="G52" s="70">
        <v>62.8</v>
      </c>
      <c r="H52" s="397">
        <v>43.7</v>
      </c>
      <c r="I52" s="46">
        <v>206.6</v>
      </c>
      <c r="J52" s="70">
        <v>52.8</v>
      </c>
      <c r="K52" s="70">
        <v>51.7</v>
      </c>
      <c r="L52" s="70">
        <v>56.4</v>
      </c>
      <c r="M52" s="397">
        <v>36.9</v>
      </c>
      <c r="N52" s="46">
        <v>197.8</v>
      </c>
      <c r="O52" s="144">
        <f t="shared" si="5"/>
        <v>-0.1556064073226544</v>
      </c>
      <c r="P52" s="83"/>
    </row>
    <row r="53" spans="1:16" ht="12.75">
      <c r="A53" s="95"/>
      <c r="B53" s="95" t="s">
        <v>187</v>
      </c>
      <c r="C53" s="95"/>
      <c r="D53" s="194" t="s">
        <v>153</v>
      </c>
      <c r="E53" s="185" t="s">
        <v>149</v>
      </c>
      <c r="F53" s="185" t="s">
        <v>149</v>
      </c>
      <c r="G53" s="185" t="s">
        <v>149</v>
      </c>
      <c r="H53" s="397">
        <v>12.6</v>
      </c>
      <c r="I53" s="46">
        <v>12.6</v>
      </c>
      <c r="J53" s="185">
        <v>13.3</v>
      </c>
      <c r="K53" s="185">
        <v>16.9</v>
      </c>
      <c r="L53" s="185">
        <v>22.7</v>
      </c>
      <c r="M53" s="397">
        <v>21.1</v>
      </c>
      <c r="N53" s="46">
        <v>74</v>
      </c>
      <c r="O53" s="144">
        <f t="shared" si="5"/>
        <v>0.6746031746031749</v>
      </c>
      <c r="P53" s="83"/>
    </row>
    <row r="54" spans="1:16" ht="12.75">
      <c r="A54" s="95"/>
      <c r="B54" s="95" t="s">
        <v>87</v>
      </c>
      <c r="C54" s="95"/>
      <c r="D54" s="194">
        <v>7.2</v>
      </c>
      <c r="E54" s="70">
        <v>19</v>
      </c>
      <c r="F54" s="70">
        <v>29.3</v>
      </c>
      <c r="G54" s="70">
        <v>66.7</v>
      </c>
      <c r="H54" s="397">
        <v>21.7</v>
      </c>
      <c r="I54" s="46">
        <v>136.7</v>
      </c>
      <c r="J54" s="70">
        <v>24.2</v>
      </c>
      <c r="K54" s="70">
        <v>31.1</v>
      </c>
      <c r="L54" s="70">
        <v>55.8</v>
      </c>
      <c r="M54" s="397">
        <v>15.5</v>
      </c>
      <c r="N54" s="46">
        <v>126.6</v>
      </c>
      <c r="O54" s="144">
        <f t="shared" si="5"/>
        <v>-0.2857142857142857</v>
      </c>
      <c r="P54" s="83"/>
    </row>
    <row r="55" spans="1:16" ht="12.75">
      <c r="A55" s="95"/>
      <c r="B55" s="99" t="s">
        <v>9</v>
      </c>
      <c r="C55" s="101"/>
      <c r="D55" s="194">
        <v>7.3</v>
      </c>
      <c r="E55" s="70">
        <v>5.2</v>
      </c>
      <c r="F55" s="70">
        <v>6.8</v>
      </c>
      <c r="G55" s="70">
        <v>12</v>
      </c>
      <c r="H55" s="397">
        <v>5.7</v>
      </c>
      <c r="I55" s="46">
        <v>29.7</v>
      </c>
      <c r="J55" s="70">
        <v>9.8</v>
      </c>
      <c r="K55" s="70">
        <v>10</v>
      </c>
      <c r="L55" s="70">
        <v>11.6</v>
      </c>
      <c r="M55" s="397">
        <v>5.9</v>
      </c>
      <c r="N55" s="46">
        <v>37.3</v>
      </c>
      <c r="O55" s="144">
        <f t="shared" si="5"/>
        <v>0.03508771929824528</v>
      </c>
      <c r="P55" s="83"/>
    </row>
    <row r="56" spans="1:22" ht="12.75">
      <c r="A56" s="95"/>
      <c r="B56" s="99" t="s">
        <v>156</v>
      </c>
      <c r="C56" s="101"/>
      <c r="D56" s="196" t="s">
        <v>163</v>
      </c>
      <c r="E56" s="70">
        <v>-6.1</v>
      </c>
      <c r="F56" s="70">
        <v>-9.6</v>
      </c>
      <c r="G56" s="70">
        <v>-21.3</v>
      </c>
      <c r="H56" s="397">
        <v>-35.6</v>
      </c>
      <c r="I56" s="46">
        <v>-72.6</v>
      </c>
      <c r="J56" s="70">
        <v>-23.6</v>
      </c>
      <c r="K56" s="70">
        <v>-21.7</v>
      </c>
      <c r="L56" s="70">
        <v>-23.6</v>
      </c>
      <c r="M56" s="397">
        <v>-19.8</v>
      </c>
      <c r="N56" s="46">
        <v>-88.7</v>
      </c>
      <c r="O56" s="144">
        <f t="shared" si="5"/>
        <v>-0.4438202247191012</v>
      </c>
      <c r="P56" s="185"/>
      <c r="Q56" s="185"/>
      <c r="R56" s="186"/>
      <c r="S56" s="187"/>
      <c r="T56" s="185"/>
      <c r="U56" s="185"/>
      <c r="V56" s="185"/>
    </row>
    <row r="57" spans="1:22" ht="12.75">
      <c r="A57" s="95"/>
      <c r="B57" s="99" t="s">
        <v>157</v>
      </c>
      <c r="C57" s="101"/>
      <c r="D57" s="196" t="s">
        <v>164</v>
      </c>
      <c r="E57" s="70">
        <v>0</v>
      </c>
      <c r="F57" s="70">
        <v>-1.6</v>
      </c>
      <c r="G57" s="70">
        <v>-5.7</v>
      </c>
      <c r="H57" s="397">
        <v>-8.278626438281002</v>
      </c>
      <c r="I57" s="46">
        <v>-15.578626438281</v>
      </c>
      <c r="J57" s="70">
        <v>-6.9</v>
      </c>
      <c r="K57" s="70">
        <v>-6.1</v>
      </c>
      <c r="L57" s="70">
        <v>-5.5</v>
      </c>
      <c r="M57" s="397">
        <v>-5.7</v>
      </c>
      <c r="N57" s="46">
        <v>-24.2</v>
      </c>
      <c r="O57" s="144">
        <f t="shared" si="5"/>
        <v>-0.31147998493533136</v>
      </c>
      <c r="P57" s="185"/>
      <c r="Q57" s="185"/>
      <c r="R57" s="186"/>
      <c r="S57" s="187"/>
      <c r="T57" s="185"/>
      <c r="U57" s="185"/>
      <c r="V57" s="185"/>
    </row>
    <row r="58" spans="1:16" ht="12.75">
      <c r="A58" s="99"/>
      <c r="B58" s="99" t="s">
        <v>90</v>
      </c>
      <c r="C58" s="99"/>
      <c r="D58" s="194">
        <v>7.4</v>
      </c>
      <c r="E58" s="70">
        <v>0.5</v>
      </c>
      <c r="F58" s="70">
        <v>0.6</v>
      </c>
      <c r="G58" s="70">
        <v>0.6</v>
      </c>
      <c r="H58" s="397">
        <v>0.4</v>
      </c>
      <c r="I58" s="46">
        <v>2.1</v>
      </c>
      <c r="J58" s="70">
        <v>0.6</v>
      </c>
      <c r="K58" s="70">
        <v>0.7</v>
      </c>
      <c r="L58" s="70">
        <v>0.7</v>
      </c>
      <c r="M58" s="397">
        <v>0.5</v>
      </c>
      <c r="N58" s="46">
        <v>2.5</v>
      </c>
      <c r="O58" s="144">
        <f t="shared" si="5"/>
        <v>0.25</v>
      </c>
      <c r="P58" s="83"/>
    </row>
    <row r="59" spans="1:20" s="18" customFormat="1" ht="12.75">
      <c r="A59" s="224"/>
      <c r="B59" s="224" t="s">
        <v>72</v>
      </c>
      <c r="C59" s="224"/>
      <c r="D59" s="284">
        <v>7.5</v>
      </c>
      <c r="E59" s="230">
        <v>0.09999999999999432</v>
      </c>
      <c r="F59" s="230">
        <v>-0.5999999999999956</v>
      </c>
      <c r="G59" s="230">
        <v>-2.8</v>
      </c>
      <c r="H59" s="364">
        <v>12.27862643828105</v>
      </c>
      <c r="I59" s="231">
        <v>8.978626438281049</v>
      </c>
      <c r="J59" s="230">
        <v>12.4</v>
      </c>
      <c r="K59" s="230">
        <v>-1.1</v>
      </c>
      <c r="L59" s="230">
        <v>-0.20000000000000107</v>
      </c>
      <c r="M59" s="364">
        <v>0.600000000000092</v>
      </c>
      <c r="N59" s="231">
        <v>11.700000000000092</v>
      </c>
      <c r="O59" s="267">
        <f t="shared" si="5"/>
        <v>-0.9511345993775433</v>
      </c>
      <c r="P59" s="83"/>
      <c r="Q59" s="1"/>
      <c r="R59" s="1"/>
      <c r="S59" s="1"/>
      <c r="T59" s="1"/>
    </row>
    <row r="60" spans="1:16" s="1" customFormat="1" ht="12.75">
      <c r="A60" s="99"/>
      <c r="B60" s="83" t="s">
        <v>155</v>
      </c>
      <c r="C60" s="83"/>
      <c r="D60" s="184">
        <v>7.8</v>
      </c>
      <c r="E60" s="94">
        <v>162.1</v>
      </c>
      <c r="F60" s="94">
        <v>167.8</v>
      </c>
      <c r="G60" s="94">
        <v>205</v>
      </c>
      <c r="H60" s="365">
        <v>102.6</v>
      </c>
      <c r="I60" s="141">
        <v>637.5</v>
      </c>
      <c r="J60" s="94">
        <v>189.4</v>
      </c>
      <c r="K60" s="94">
        <v>158.1</v>
      </c>
      <c r="L60" s="94">
        <v>219.2</v>
      </c>
      <c r="M60" s="365">
        <v>122.6</v>
      </c>
      <c r="N60" s="141">
        <v>689.3</v>
      </c>
      <c r="O60" s="150">
        <f t="shared" si="5"/>
        <v>0.1949317738791414</v>
      </c>
      <c r="P60" s="83"/>
    </row>
    <row r="61" spans="1:20" s="63" customFormat="1" ht="4.5" customHeight="1">
      <c r="A61" s="43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83"/>
      <c r="Q61" s="68"/>
      <c r="R61" s="68"/>
      <c r="S61" s="68"/>
      <c r="T61" s="68"/>
    </row>
    <row r="62" spans="1:20" s="63" customFormat="1" ht="29.25" customHeight="1">
      <c r="A62" s="431" t="s">
        <v>218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83"/>
      <c r="Q62" s="68"/>
      <c r="R62" s="68"/>
      <c r="S62" s="68"/>
      <c r="T62" s="68"/>
    </row>
    <row r="63" spans="1:16" ht="22.5" customHeight="1">
      <c r="A63" s="1"/>
      <c r="B63" s="106" t="s">
        <v>134</v>
      </c>
      <c r="C63" s="48"/>
      <c r="D63" s="286"/>
      <c r="E63" s="26"/>
      <c r="F63" s="26"/>
      <c r="G63" s="292"/>
      <c r="H63" s="99"/>
      <c r="I63" s="99"/>
      <c r="J63" s="1"/>
      <c r="K63" s="1"/>
      <c r="L63" s="1"/>
      <c r="M63" s="1"/>
      <c r="N63" s="1"/>
      <c r="O63" s="145"/>
      <c r="P63" s="83"/>
    </row>
    <row r="64" spans="1:16" ht="18">
      <c r="A64" s="1"/>
      <c r="B64" s="62"/>
      <c r="C64" s="48"/>
      <c r="D64" s="286"/>
      <c r="E64" s="26"/>
      <c r="F64" s="26"/>
      <c r="G64" s="292"/>
      <c r="H64" s="99"/>
      <c r="I64" s="99"/>
      <c r="J64" s="1"/>
      <c r="K64" s="1"/>
      <c r="L64" s="1"/>
      <c r="M64" s="1"/>
      <c r="N64" s="1"/>
      <c r="O64" s="145"/>
      <c r="P64" s="83"/>
    </row>
    <row r="65" spans="1:20" s="18" customFormat="1" ht="14.25">
      <c r="A65" s="217" t="s">
        <v>10</v>
      </c>
      <c r="B65" s="218"/>
      <c r="C65" s="224"/>
      <c r="D65" s="287"/>
      <c r="E65" s="220" t="str">
        <f>E4</f>
        <v>1Q 2007</v>
      </c>
      <c r="F65" s="220" t="str">
        <f>F4</f>
        <v>2Q 2007</v>
      </c>
      <c r="G65" s="220" t="s">
        <v>144</v>
      </c>
      <c r="H65" s="361" t="s">
        <v>148</v>
      </c>
      <c r="I65" s="222" t="s">
        <v>205</v>
      </c>
      <c r="J65" s="297" t="s">
        <v>177</v>
      </c>
      <c r="K65" s="220" t="s">
        <v>184</v>
      </c>
      <c r="L65" s="220" t="s">
        <v>186</v>
      </c>
      <c r="M65" s="361" t="str">
        <f>+M4</f>
        <v>4Q 2008</v>
      </c>
      <c r="N65" s="222">
        <v>2008</v>
      </c>
      <c r="O65" s="259" t="s">
        <v>78</v>
      </c>
      <c r="P65" s="83"/>
      <c r="Q65" s="1"/>
      <c r="R65" s="1"/>
      <c r="S65" s="1"/>
      <c r="T65" s="1"/>
    </row>
    <row r="66" spans="1:16" ht="12.75">
      <c r="A66" s="101" t="s">
        <v>105</v>
      </c>
      <c r="B66" s="95"/>
      <c r="C66" s="95"/>
      <c r="D66" s="195"/>
      <c r="E66" s="195"/>
      <c r="F66" s="195"/>
      <c r="G66" s="195"/>
      <c r="H66" s="367"/>
      <c r="I66" s="36"/>
      <c r="J66" s="73"/>
      <c r="K66" s="195"/>
      <c r="L66" s="195"/>
      <c r="M66" s="367"/>
      <c r="N66" s="36"/>
      <c r="O66" s="145"/>
      <c r="P66" s="83"/>
    </row>
    <row r="67" spans="1:16" ht="12.75">
      <c r="A67" s="95"/>
      <c r="B67" s="95" t="s">
        <v>8</v>
      </c>
      <c r="C67" s="95"/>
      <c r="D67" s="288">
        <v>8.1</v>
      </c>
      <c r="E67" s="185">
        <v>33.7</v>
      </c>
      <c r="F67" s="185">
        <v>36.7</v>
      </c>
      <c r="G67" s="185">
        <v>17.8</v>
      </c>
      <c r="H67" s="362">
        <v>31</v>
      </c>
      <c r="I67" s="142">
        <v>119.2</v>
      </c>
      <c r="J67" s="69">
        <v>27.3</v>
      </c>
      <c r="K67" s="185">
        <v>30.2</v>
      </c>
      <c r="L67" s="185">
        <v>21.2</v>
      </c>
      <c r="M67" s="362">
        <v>43.2</v>
      </c>
      <c r="N67" s="142">
        <v>121.9</v>
      </c>
      <c r="O67" s="144">
        <f aca="true" t="shared" si="6" ref="O67:O76">M67/H67-1</f>
        <v>0.3935483870967742</v>
      </c>
      <c r="P67" s="83"/>
    </row>
    <row r="68" spans="1:16" ht="12.75">
      <c r="A68" s="95"/>
      <c r="B68" s="95" t="s">
        <v>74</v>
      </c>
      <c r="C68" s="95"/>
      <c r="D68" s="288">
        <v>8.15</v>
      </c>
      <c r="E68" s="185">
        <v>14.5</v>
      </c>
      <c r="F68" s="185">
        <v>20.7</v>
      </c>
      <c r="G68" s="185">
        <v>15.5</v>
      </c>
      <c r="H68" s="362">
        <v>25.2</v>
      </c>
      <c r="I68" s="142">
        <v>75.9</v>
      </c>
      <c r="J68" s="69">
        <v>10.9</v>
      </c>
      <c r="K68" s="185">
        <v>18.7</v>
      </c>
      <c r="L68" s="185">
        <v>30.9</v>
      </c>
      <c r="M68" s="362">
        <v>2.9</v>
      </c>
      <c r="N68" s="142">
        <v>63.4</v>
      </c>
      <c r="O68" s="144">
        <f t="shared" si="6"/>
        <v>-0.884920634920635</v>
      </c>
      <c r="P68" s="83"/>
    </row>
    <row r="69" spans="1:16" ht="12.75">
      <c r="A69" s="95"/>
      <c r="B69" s="95" t="s">
        <v>187</v>
      </c>
      <c r="C69" s="95"/>
      <c r="D69" s="288">
        <v>8.21</v>
      </c>
      <c r="E69" s="185" t="s">
        <v>149</v>
      </c>
      <c r="F69" s="185" t="s">
        <v>149</v>
      </c>
      <c r="G69" s="185" t="s">
        <v>149</v>
      </c>
      <c r="H69" s="362">
        <v>14.4</v>
      </c>
      <c r="I69" s="142">
        <v>14.4</v>
      </c>
      <c r="J69" s="69">
        <v>4.3</v>
      </c>
      <c r="K69" s="185">
        <v>7.4</v>
      </c>
      <c r="L69" s="185">
        <v>12.1</v>
      </c>
      <c r="M69" s="362">
        <v>26.7</v>
      </c>
      <c r="N69" s="142">
        <v>50.5</v>
      </c>
      <c r="O69" s="144">
        <f t="shared" si="6"/>
        <v>0.8541666666666665</v>
      </c>
      <c r="P69" s="83"/>
    </row>
    <row r="70" spans="1:16" ht="12.75">
      <c r="A70" s="95"/>
      <c r="B70" s="95" t="s">
        <v>87</v>
      </c>
      <c r="C70" s="95"/>
      <c r="D70" s="288">
        <v>8.4</v>
      </c>
      <c r="E70" s="185">
        <v>8.7</v>
      </c>
      <c r="F70" s="185">
        <v>15.7</v>
      </c>
      <c r="G70" s="185">
        <v>17.7</v>
      </c>
      <c r="H70" s="362">
        <v>11.1</v>
      </c>
      <c r="I70" s="142">
        <v>53.2</v>
      </c>
      <c r="J70" s="69">
        <v>12.7</v>
      </c>
      <c r="K70" s="185">
        <v>18.8</v>
      </c>
      <c r="L70" s="185">
        <v>13.4</v>
      </c>
      <c r="M70" s="362">
        <v>17.7</v>
      </c>
      <c r="N70" s="142">
        <v>62.6</v>
      </c>
      <c r="O70" s="144">
        <f t="shared" si="6"/>
        <v>0.5945945945945947</v>
      </c>
      <c r="P70" s="83"/>
    </row>
    <row r="71" spans="1:22" ht="12.75">
      <c r="A71" s="95"/>
      <c r="B71" s="99" t="s">
        <v>9</v>
      </c>
      <c r="C71" s="95"/>
      <c r="D71" s="288">
        <v>8.7</v>
      </c>
      <c r="E71" s="185">
        <v>3.8</v>
      </c>
      <c r="F71" s="185">
        <v>6.7</v>
      </c>
      <c r="G71" s="185">
        <v>3</v>
      </c>
      <c r="H71" s="362">
        <v>6.7</v>
      </c>
      <c r="I71" s="142">
        <v>20.2</v>
      </c>
      <c r="J71" s="185">
        <v>2.4</v>
      </c>
      <c r="K71" s="185">
        <v>3.2</v>
      </c>
      <c r="L71" s="185">
        <v>3.4</v>
      </c>
      <c r="M71" s="362">
        <v>9.8</v>
      </c>
      <c r="N71" s="142">
        <v>18.8</v>
      </c>
      <c r="O71" s="144">
        <f t="shared" si="6"/>
        <v>0.4626865671641789</v>
      </c>
      <c r="P71" s="185"/>
      <c r="Q71" s="185"/>
      <c r="R71" s="186"/>
      <c r="S71" s="187"/>
      <c r="T71" s="185"/>
      <c r="U71" s="185"/>
      <c r="V71" s="185"/>
    </row>
    <row r="72" spans="1:22" ht="12.75">
      <c r="A72" s="95"/>
      <c r="B72" s="99" t="s">
        <v>156</v>
      </c>
      <c r="C72" s="95"/>
      <c r="D72" s="288" t="s">
        <v>176</v>
      </c>
      <c r="E72" s="185" t="s">
        <v>149</v>
      </c>
      <c r="F72" s="185" t="s">
        <v>149</v>
      </c>
      <c r="G72" s="185" t="s">
        <v>149</v>
      </c>
      <c r="H72" s="362">
        <v>28.5</v>
      </c>
      <c r="I72" s="142">
        <v>62.8</v>
      </c>
      <c r="J72" s="185">
        <v>14.3</v>
      </c>
      <c r="K72" s="185">
        <v>20.8</v>
      </c>
      <c r="L72" s="185">
        <v>20.9</v>
      </c>
      <c r="M72" s="362">
        <v>8.8</v>
      </c>
      <c r="N72" s="142">
        <v>64.8</v>
      </c>
      <c r="O72" s="144">
        <f t="shared" si="6"/>
        <v>-0.6912280701754387</v>
      </c>
      <c r="P72" s="185"/>
      <c r="Q72" s="185"/>
      <c r="R72" s="186"/>
      <c r="S72" s="187"/>
      <c r="T72" s="185"/>
      <c r="U72" s="185"/>
      <c r="V72" s="185"/>
    </row>
    <row r="73" spans="1:16" ht="12.75">
      <c r="A73" s="95"/>
      <c r="B73" s="99" t="s">
        <v>157</v>
      </c>
      <c r="C73" s="101"/>
      <c r="D73" s="288">
        <v>8.24</v>
      </c>
      <c r="E73" s="185" t="s">
        <v>149</v>
      </c>
      <c r="F73" s="185" t="s">
        <v>149</v>
      </c>
      <c r="G73" s="185" t="s">
        <v>149</v>
      </c>
      <c r="H73" s="362">
        <v>12.3</v>
      </c>
      <c r="I73" s="142">
        <v>21.6</v>
      </c>
      <c r="J73" s="185">
        <v>1.8</v>
      </c>
      <c r="K73" s="185">
        <v>3.3</v>
      </c>
      <c r="L73" s="185">
        <v>3</v>
      </c>
      <c r="M73" s="362">
        <v>4.8</v>
      </c>
      <c r="N73" s="142">
        <v>12.9</v>
      </c>
      <c r="O73" s="144">
        <f t="shared" si="6"/>
        <v>-0.6097560975609756</v>
      </c>
      <c r="P73" s="83"/>
    </row>
    <row r="74" spans="1:16" s="1" customFormat="1" ht="12.75">
      <c r="A74" s="99"/>
      <c r="B74" s="99" t="s">
        <v>90</v>
      </c>
      <c r="C74" s="99"/>
      <c r="D74" s="288">
        <v>8.11</v>
      </c>
      <c r="E74" s="185">
        <v>0</v>
      </c>
      <c r="F74" s="185">
        <v>0.3</v>
      </c>
      <c r="G74" s="185">
        <v>0.5</v>
      </c>
      <c r="H74" s="362">
        <v>0.1</v>
      </c>
      <c r="I74" s="142">
        <v>0.9</v>
      </c>
      <c r="J74" s="69">
        <v>0.1</v>
      </c>
      <c r="K74" s="185">
        <v>0.2</v>
      </c>
      <c r="L74" s="185">
        <v>0.1</v>
      </c>
      <c r="M74" s="362">
        <v>0.8</v>
      </c>
      <c r="N74" s="142">
        <v>1.2</v>
      </c>
      <c r="O74" s="144" t="s">
        <v>149</v>
      </c>
      <c r="P74" s="83"/>
    </row>
    <row r="75" spans="1:16" s="18" customFormat="1" ht="12.75">
      <c r="A75" s="224"/>
      <c r="B75" s="224" t="s">
        <v>165</v>
      </c>
      <c r="C75" s="224"/>
      <c r="D75" s="289"/>
      <c r="E75" s="315">
        <f>+E76-SUM(E67:E74)</f>
        <v>12.299999999999997</v>
      </c>
      <c r="F75" s="315">
        <f aca="true" t="shared" si="7" ref="F75:L75">+F76-SUM(F67:F74)</f>
        <v>30.299999999999997</v>
      </c>
      <c r="G75" s="315">
        <f t="shared" si="7"/>
        <v>12.900000000000006</v>
      </c>
      <c r="H75" s="364">
        <f t="shared" si="7"/>
        <v>-15.200000000000045</v>
      </c>
      <c r="I75" s="231">
        <f t="shared" si="7"/>
        <v>-3.300000000000068</v>
      </c>
      <c r="J75" s="268">
        <f t="shared" si="7"/>
        <v>-0.20000000000000284</v>
      </c>
      <c r="K75" s="315">
        <f t="shared" si="7"/>
        <v>-2.3999999999999915</v>
      </c>
      <c r="L75" s="315">
        <f t="shared" si="7"/>
        <v>-4.699999999999989</v>
      </c>
      <c r="M75" s="364">
        <f>+M76-SUM(M67:M74)</f>
        <v>1.3000000000000114</v>
      </c>
      <c r="N75" s="231">
        <f>+N76-SUM(N67:N74)</f>
        <v>-6</v>
      </c>
      <c r="O75" s="267" t="s">
        <v>149</v>
      </c>
      <c r="P75" s="102"/>
    </row>
    <row r="76" spans="1:16" s="6" customFormat="1" ht="12.75">
      <c r="A76" s="83"/>
      <c r="B76" s="83" t="s">
        <v>118</v>
      </c>
      <c r="C76" s="83"/>
      <c r="D76" s="115">
        <v>8.13</v>
      </c>
      <c r="E76" s="84">
        <v>73</v>
      </c>
      <c r="F76" s="84">
        <v>110.4</v>
      </c>
      <c r="G76" s="84">
        <v>67.4</v>
      </c>
      <c r="H76" s="365">
        <v>114.1</v>
      </c>
      <c r="I76" s="141">
        <v>364.9</v>
      </c>
      <c r="J76" s="71">
        <v>73.6</v>
      </c>
      <c r="K76" s="84">
        <v>100.2</v>
      </c>
      <c r="L76" s="84">
        <v>100.3</v>
      </c>
      <c r="M76" s="365">
        <v>116</v>
      </c>
      <c r="N76" s="141">
        <v>390.1</v>
      </c>
      <c r="O76" s="150">
        <f t="shared" si="6"/>
        <v>0.016652059596845126</v>
      </c>
      <c r="P76" s="83"/>
    </row>
    <row r="77" spans="1:16" ht="12.75">
      <c r="A77" s="443"/>
      <c r="B77" s="430"/>
      <c r="C77" s="430"/>
      <c r="D77" s="195"/>
      <c r="E77" s="195"/>
      <c r="F77" s="195"/>
      <c r="G77" s="195"/>
      <c r="H77" s="367"/>
      <c r="I77" s="153"/>
      <c r="J77" s="73"/>
      <c r="K77" s="195"/>
      <c r="L77" s="195"/>
      <c r="M77" s="367"/>
      <c r="N77" s="153"/>
      <c r="O77" s="144"/>
      <c r="P77" s="83"/>
    </row>
    <row r="78" spans="1:20" s="18" customFormat="1" ht="15">
      <c r="A78" s="444" t="s">
        <v>11</v>
      </c>
      <c r="B78" s="436"/>
      <c r="C78" s="436"/>
      <c r="D78" s="287"/>
      <c r="E78" s="327"/>
      <c r="F78" s="327"/>
      <c r="G78" s="327"/>
      <c r="H78" s="382"/>
      <c r="I78" s="247"/>
      <c r="J78" s="302"/>
      <c r="K78" s="327"/>
      <c r="L78" s="327"/>
      <c r="M78" s="382"/>
      <c r="N78" s="247"/>
      <c r="O78" s="267"/>
      <c r="P78" s="83"/>
      <c r="Q78" s="1"/>
      <c r="R78" s="1"/>
      <c r="S78" s="1"/>
      <c r="T78" s="1"/>
    </row>
    <row r="79" spans="1:16" ht="12.75">
      <c r="A79" s="83" t="s">
        <v>135</v>
      </c>
      <c r="B79" s="99"/>
      <c r="C79" s="99"/>
      <c r="D79" s="195"/>
      <c r="E79" s="195"/>
      <c r="F79" s="195"/>
      <c r="G79" s="195"/>
      <c r="H79" s="367"/>
      <c r="I79" s="153"/>
      <c r="J79" s="73"/>
      <c r="K79" s="195"/>
      <c r="L79" s="195"/>
      <c r="M79" s="367"/>
      <c r="N79" s="153"/>
      <c r="O79" s="144"/>
      <c r="P79" s="83"/>
    </row>
    <row r="80" spans="1:16" ht="12.75">
      <c r="A80" s="95"/>
      <c r="B80" s="95" t="s">
        <v>8</v>
      </c>
      <c r="C80" s="95"/>
      <c r="D80" s="195"/>
      <c r="E80" s="185">
        <f aca="true" t="shared" si="8" ref="E80:J80">E100</f>
        <v>3697.3</v>
      </c>
      <c r="F80" s="185">
        <f t="shared" si="8"/>
        <v>3764</v>
      </c>
      <c r="G80" s="185">
        <f t="shared" si="8"/>
        <v>3853.7</v>
      </c>
      <c r="H80" s="362">
        <f t="shared" si="8"/>
        <v>3959.3</v>
      </c>
      <c r="I80" s="142">
        <f t="shared" si="8"/>
        <v>3959.3</v>
      </c>
      <c r="J80" s="69">
        <f t="shared" si="8"/>
        <v>4100.9</v>
      </c>
      <c r="K80" s="185">
        <f>K100</f>
        <v>4257.4</v>
      </c>
      <c r="L80" s="185">
        <f>L100</f>
        <v>4355.8</v>
      </c>
      <c r="M80" s="362">
        <f>M100</f>
        <v>4496.3</v>
      </c>
      <c r="N80" s="142">
        <f>N100</f>
        <v>4496.3</v>
      </c>
      <c r="O80" s="144">
        <f aca="true" t="shared" si="9" ref="O80:O88">M80/H80-1</f>
        <v>0.13563003561235565</v>
      </c>
      <c r="P80" s="83"/>
    </row>
    <row r="81" spans="1:16" ht="12.75">
      <c r="A81" s="95"/>
      <c r="B81" s="95" t="s">
        <v>74</v>
      </c>
      <c r="C81" s="95"/>
      <c r="D81" s="195"/>
      <c r="E81" s="185">
        <f aca="true" t="shared" si="10" ref="E81:J81">E140</f>
        <v>4447.7</v>
      </c>
      <c r="F81" s="185">
        <f t="shared" si="10"/>
        <v>4554.1</v>
      </c>
      <c r="G81" s="185">
        <f t="shared" si="10"/>
        <v>4813.7</v>
      </c>
      <c r="H81" s="362">
        <f t="shared" si="10"/>
        <v>5098.6</v>
      </c>
      <c r="I81" s="142">
        <f t="shared" si="10"/>
        <v>5098.6</v>
      </c>
      <c r="J81" s="69">
        <f t="shared" si="10"/>
        <v>5058.5</v>
      </c>
      <c r="K81" s="185">
        <f>K140</f>
        <v>5154.2</v>
      </c>
      <c r="L81" s="185">
        <f>L140</f>
        <v>5193.7</v>
      </c>
      <c r="M81" s="362">
        <f>M140</f>
        <v>5396.2</v>
      </c>
      <c r="N81" s="142">
        <f>N140</f>
        <v>5396.2</v>
      </c>
      <c r="O81" s="144">
        <f t="shared" si="9"/>
        <v>0.05836896402934122</v>
      </c>
      <c r="P81" s="83"/>
    </row>
    <row r="82" spans="1:16" ht="12.75">
      <c r="A82" s="95"/>
      <c r="B82" s="95" t="s">
        <v>187</v>
      </c>
      <c r="C82" s="95"/>
      <c r="D82" s="195"/>
      <c r="E82" s="185" t="s">
        <v>149</v>
      </c>
      <c r="F82" s="185" t="s">
        <v>149</v>
      </c>
      <c r="G82" s="185" t="s">
        <v>149</v>
      </c>
      <c r="H82" s="362">
        <f aca="true" t="shared" si="11" ref="H82:N82">H161</f>
        <v>3058.7</v>
      </c>
      <c r="I82" s="142">
        <f t="shared" si="11"/>
        <v>3058.7</v>
      </c>
      <c r="J82" s="69">
        <f t="shared" si="11"/>
        <v>3227.1</v>
      </c>
      <c r="K82" s="185">
        <f t="shared" si="11"/>
        <v>3369</v>
      </c>
      <c r="L82" s="185">
        <f t="shared" si="11"/>
        <v>3525</v>
      </c>
      <c r="M82" s="362">
        <f t="shared" si="11"/>
        <v>3697.9</v>
      </c>
      <c r="N82" s="142">
        <f t="shared" si="11"/>
        <v>3697.9</v>
      </c>
      <c r="O82" s="144">
        <f t="shared" si="9"/>
        <v>0.20897767025206804</v>
      </c>
      <c r="P82" s="83"/>
    </row>
    <row r="83" spans="1:16" ht="12.75">
      <c r="A83" s="95"/>
      <c r="B83" s="95" t="s">
        <v>87</v>
      </c>
      <c r="C83" s="95"/>
      <c r="D83" s="195"/>
      <c r="E83" s="185">
        <f aca="true" t="shared" si="12" ref="E83:J83">E182</f>
        <v>1969.2</v>
      </c>
      <c r="F83" s="185">
        <f t="shared" si="12"/>
        <v>2015.4</v>
      </c>
      <c r="G83" s="185">
        <f t="shared" si="12"/>
        <v>2077</v>
      </c>
      <c r="H83" s="362">
        <f t="shared" si="12"/>
        <v>2179.6</v>
      </c>
      <c r="I83" s="142">
        <f t="shared" si="12"/>
        <v>2179.6</v>
      </c>
      <c r="J83" s="69">
        <f t="shared" si="12"/>
        <v>2196.2</v>
      </c>
      <c r="K83" s="185">
        <f>K182</f>
        <v>2272.2</v>
      </c>
      <c r="L83" s="185">
        <f>L182</f>
        <v>2372</v>
      </c>
      <c r="M83" s="362">
        <f>M182</f>
        <v>2486.6</v>
      </c>
      <c r="N83" s="142">
        <f>N182</f>
        <v>2486.6</v>
      </c>
      <c r="O83" s="144">
        <f t="shared" si="9"/>
        <v>0.14085153239126447</v>
      </c>
      <c r="P83" s="83"/>
    </row>
    <row r="84" spans="1:16" ht="12.75">
      <c r="A84" s="95"/>
      <c r="B84" s="95" t="s">
        <v>9</v>
      </c>
      <c r="C84" s="101"/>
      <c r="D84" s="195"/>
      <c r="E84" s="185">
        <f>E203</f>
        <v>443.9</v>
      </c>
      <c r="F84" s="185">
        <f>F203</f>
        <v>463.4</v>
      </c>
      <c r="G84" s="185">
        <f>G203</f>
        <v>479.9</v>
      </c>
      <c r="H84" s="362">
        <f aca="true" t="shared" si="13" ref="H84:N84">+H203</f>
        <v>497.3</v>
      </c>
      <c r="I84" s="142">
        <f t="shared" si="13"/>
        <v>497.3</v>
      </c>
      <c r="J84" s="69">
        <f t="shared" si="13"/>
        <v>513.1</v>
      </c>
      <c r="K84" s="185">
        <f t="shared" si="13"/>
        <v>534.7</v>
      </c>
      <c r="L84" s="185">
        <f t="shared" si="13"/>
        <v>552.2</v>
      </c>
      <c r="M84" s="362">
        <f t="shared" si="13"/>
        <v>570.6</v>
      </c>
      <c r="N84" s="142">
        <f t="shared" si="13"/>
        <v>570.6</v>
      </c>
      <c r="O84" s="144">
        <f t="shared" si="9"/>
        <v>0.14739593806555407</v>
      </c>
      <c r="P84" s="83"/>
    </row>
    <row r="85" spans="1:22" ht="12.75">
      <c r="A85" s="95"/>
      <c r="B85" s="95" t="s">
        <v>156</v>
      </c>
      <c r="C85" s="101"/>
      <c r="D85" s="195"/>
      <c r="E85" s="299" t="s">
        <v>149</v>
      </c>
      <c r="F85" s="299" t="s">
        <v>149</v>
      </c>
      <c r="G85" s="299" t="s">
        <v>149</v>
      </c>
      <c r="H85" s="362">
        <f aca="true" t="shared" si="14" ref="H85:N85">+H224</f>
        <v>508.9</v>
      </c>
      <c r="I85" s="142">
        <f t="shared" si="14"/>
        <v>508.9</v>
      </c>
      <c r="J85" s="69">
        <f t="shared" si="14"/>
        <v>601.7</v>
      </c>
      <c r="K85" s="299">
        <f t="shared" si="14"/>
        <v>666.6</v>
      </c>
      <c r="L85" s="299">
        <f t="shared" si="14"/>
        <v>752.6</v>
      </c>
      <c r="M85" s="362">
        <f t="shared" si="14"/>
        <v>907.9</v>
      </c>
      <c r="N85" s="142">
        <f t="shared" si="14"/>
        <v>907.9</v>
      </c>
      <c r="O85" s="144">
        <f t="shared" si="9"/>
        <v>0.7840440165061899</v>
      </c>
      <c r="P85" s="185"/>
      <c r="Q85" s="185"/>
      <c r="R85" s="186"/>
      <c r="S85" s="187"/>
      <c r="T85" s="185"/>
      <c r="U85" s="185"/>
      <c r="V85" s="185"/>
    </row>
    <row r="86" spans="1:22" ht="12.75">
      <c r="A86" s="95"/>
      <c r="B86" s="95" t="s">
        <v>157</v>
      </c>
      <c r="C86" s="101"/>
      <c r="D86" s="195"/>
      <c r="E86" s="299" t="s">
        <v>149</v>
      </c>
      <c r="F86" s="299" t="s">
        <v>149</v>
      </c>
      <c r="G86" s="299" t="s">
        <v>149</v>
      </c>
      <c r="H86" s="362">
        <f aca="true" t="shared" si="15" ref="H86:N86">+H245</f>
        <v>141.2</v>
      </c>
      <c r="I86" s="142">
        <f t="shared" si="15"/>
        <v>141.2</v>
      </c>
      <c r="J86" s="69">
        <f t="shared" si="15"/>
        <v>163.3</v>
      </c>
      <c r="K86" s="299">
        <f t="shared" si="15"/>
        <v>209.2</v>
      </c>
      <c r="L86" s="299">
        <f t="shared" si="15"/>
        <v>250.9</v>
      </c>
      <c r="M86" s="362">
        <f t="shared" si="15"/>
        <v>242</v>
      </c>
      <c r="N86" s="142">
        <f t="shared" si="15"/>
        <v>242</v>
      </c>
      <c r="O86" s="144">
        <f t="shared" si="9"/>
        <v>0.7138810198300285</v>
      </c>
      <c r="P86" s="185"/>
      <c r="Q86" s="185"/>
      <c r="R86" s="186"/>
      <c r="S86" s="187"/>
      <c r="T86" s="185"/>
      <c r="U86" s="185"/>
      <c r="V86" s="185"/>
    </row>
    <row r="87" spans="1:20" s="18" customFormat="1" ht="12.75">
      <c r="A87" s="224"/>
      <c r="B87" s="224" t="s">
        <v>90</v>
      </c>
      <c r="C87" s="224"/>
      <c r="D87" s="287"/>
      <c r="E87" s="315">
        <f>E259</f>
        <v>4.9</v>
      </c>
      <c r="F87" s="315">
        <f>F259</f>
        <v>5.2</v>
      </c>
      <c r="G87" s="315">
        <f>G259</f>
        <v>5.2</v>
      </c>
      <c r="H87" s="364">
        <f aca="true" t="shared" si="16" ref="H87:N87">+H259</f>
        <v>5.4</v>
      </c>
      <c r="I87" s="231">
        <f t="shared" si="16"/>
        <v>5.4</v>
      </c>
      <c r="J87" s="268">
        <f t="shared" si="16"/>
        <v>5.4</v>
      </c>
      <c r="K87" s="315">
        <f t="shared" si="16"/>
        <v>5.5</v>
      </c>
      <c r="L87" s="315">
        <f t="shared" si="16"/>
        <v>5.6</v>
      </c>
      <c r="M87" s="364">
        <f t="shared" si="16"/>
        <v>5.9</v>
      </c>
      <c r="N87" s="231">
        <f t="shared" si="16"/>
        <v>5.9</v>
      </c>
      <c r="O87" s="267">
        <f t="shared" si="9"/>
        <v>0.09259259259259256</v>
      </c>
      <c r="P87" s="83"/>
      <c r="Q87" s="1"/>
      <c r="R87" s="1"/>
      <c r="S87" s="1"/>
      <c r="T87" s="1"/>
    </row>
    <row r="88" spans="1:16" s="1" customFormat="1" ht="12.75">
      <c r="A88" s="99"/>
      <c r="B88" s="83" t="s">
        <v>154</v>
      </c>
      <c r="C88" s="83"/>
      <c r="D88" s="195"/>
      <c r="E88" s="84">
        <f>SUM(E80:E87)</f>
        <v>10563</v>
      </c>
      <c r="F88" s="84">
        <f>SUM(F80:F87)</f>
        <v>10802.1</v>
      </c>
      <c r="G88" s="84">
        <f>SUM(G80:G87)</f>
        <v>11229.5</v>
      </c>
      <c r="H88" s="365">
        <f aca="true" t="shared" si="17" ref="H88:N88">+SUM(H80:H87)</f>
        <v>15449.000000000002</v>
      </c>
      <c r="I88" s="141">
        <f t="shared" si="17"/>
        <v>15449.000000000002</v>
      </c>
      <c r="J88" s="71">
        <f t="shared" si="17"/>
        <v>15866.2</v>
      </c>
      <c r="K88" s="84">
        <f t="shared" si="17"/>
        <v>16468.8</v>
      </c>
      <c r="L88" s="84">
        <f t="shared" si="17"/>
        <v>17007.8</v>
      </c>
      <c r="M88" s="365">
        <f t="shared" si="17"/>
        <v>17803.4</v>
      </c>
      <c r="N88" s="141">
        <f t="shared" si="17"/>
        <v>17803.4</v>
      </c>
      <c r="O88" s="150">
        <f t="shared" si="9"/>
        <v>0.15239821347660043</v>
      </c>
      <c r="P88" s="83"/>
    </row>
    <row r="89" spans="1:16" ht="33" customHeight="1">
      <c r="A89" s="431" t="s">
        <v>218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83"/>
    </row>
    <row r="90" spans="1:16" ht="15" customHeight="1">
      <c r="A90" s="104" t="s">
        <v>207</v>
      </c>
      <c r="B90" s="95"/>
      <c r="C90" s="95"/>
      <c r="D90" s="291"/>
      <c r="H90" s="2"/>
      <c r="I90" s="2"/>
      <c r="K90" s="311"/>
      <c r="L90" s="311"/>
      <c r="O90" s="120"/>
      <c r="P90" s="83"/>
    </row>
    <row r="91" spans="1:16" ht="15">
      <c r="A91" s="104"/>
      <c r="B91" s="95"/>
      <c r="C91" s="95"/>
      <c r="D91" s="291"/>
      <c r="H91" s="2"/>
      <c r="I91" s="2"/>
      <c r="K91" s="311"/>
      <c r="L91" s="311"/>
      <c r="O91" s="120"/>
      <c r="P91" s="83"/>
    </row>
    <row r="92" spans="1:20" s="18" customFormat="1" ht="14.25">
      <c r="A92" s="218"/>
      <c r="B92" s="218"/>
      <c r="C92" s="224"/>
      <c r="D92" s="287"/>
      <c r="E92" s="220" t="str">
        <f>E4</f>
        <v>1Q 2007</v>
      </c>
      <c r="F92" s="220" t="str">
        <f>F4</f>
        <v>2Q 2007</v>
      </c>
      <c r="G92" s="220" t="s">
        <v>144</v>
      </c>
      <c r="H92" s="361" t="s">
        <v>148</v>
      </c>
      <c r="I92" s="222">
        <v>2007</v>
      </c>
      <c r="J92" s="220" t="s">
        <v>177</v>
      </c>
      <c r="K92" s="220" t="s">
        <v>184</v>
      </c>
      <c r="L92" s="220" t="s">
        <v>186</v>
      </c>
      <c r="M92" s="361" t="s">
        <v>194</v>
      </c>
      <c r="N92" s="222">
        <v>2008</v>
      </c>
      <c r="O92" s="259" t="s">
        <v>78</v>
      </c>
      <c r="P92" s="83"/>
      <c r="Q92" s="1"/>
      <c r="R92" s="1"/>
      <c r="S92" s="1"/>
      <c r="T92" s="1"/>
    </row>
    <row r="93" spans="1:16" ht="12.75">
      <c r="A93" s="101" t="s">
        <v>137</v>
      </c>
      <c r="B93" s="95"/>
      <c r="C93" s="101"/>
      <c r="D93" s="107" t="s">
        <v>111</v>
      </c>
      <c r="E93" s="328">
        <v>0.389</v>
      </c>
      <c r="F93" s="328">
        <v>0.396</v>
      </c>
      <c r="G93" s="328">
        <v>0.403</v>
      </c>
      <c r="H93" s="385">
        <v>0.403</v>
      </c>
      <c r="I93" s="164">
        <v>0.403</v>
      </c>
      <c r="J93" s="328">
        <v>0.412</v>
      </c>
      <c r="K93" s="328">
        <v>0.425</v>
      </c>
      <c r="L93" s="328">
        <v>0.425</v>
      </c>
      <c r="M93" s="385">
        <v>0.425</v>
      </c>
      <c r="N93" s="164">
        <v>0.425</v>
      </c>
      <c r="O93" s="144" t="s">
        <v>149</v>
      </c>
      <c r="P93" s="83"/>
    </row>
    <row r="94" spans="1:16" ht="12.75">
      <c r="A94" s="101" t="s">
        <v>209</v>
      </c>
      <c r="B94" s="99"/>
      <c r="C94" s="95"/>
      <c r="D94" s="107">
        <v>2.2</v>
      </c>
      <c r="E94" s="328">
        <v>1.147</v>
      </c>
      <c r="F94" s="328">
        <v>1.147</v>
      </c>
      <c r="G94" s="328">
        <v>1.153</v>
      </c>
      <c r="H94" s="385">
        <v>1.183</v>
      </c>
      <c r="I94" s="164">
        <v>1.183</v>
      </c>
      <c r="J94" s="328">
        <v>1.191</v>
      </c>
      <c r="K94" s="328">
        <v>1.198</v>
      </c>
      <c r="L94" s="328">
        <v>1.225</v>
      </c>
      <c r="M94" s="385">
        <v>1.266</v>
      </c>
      <c r="N94" s="164">
        <v>1.266</v>
      </c>
      <c r="O94" s="144" t="s">
        <v>149</v>
      </c>
      <c r="P94" s="83"/>
    </row>
    <row r="95" spans="1:16" ht="12.75">
      <c r="A95" s="101"/>
      <c r="B95" s="99"/>
      <c r="C95" s="95"/>
      <c r="D95" s="195"/>
      <c r="E95" s="328"/>
      <c r="F95" s="328"/>
      <c r="G95" s="328"/>
      <c r="H95" s="385"/>
      <c r="I95" s="42"/>
      <c r="J95" s="328"/>
      <c r="K95" s="328"/>
      <c r="L95" s="328"/>
      <c r="M95" s="385"/>
      <c r="N95" s="42"/>
      <c r="O95" s="144"/>
      <c r="P95" s="83"/>
    </row>
    <row r="96" spans="1:20" s="18" customFormat="1" ht="12.75">
      <c r="A96" s="217" t="s">
        <v>11</v>
      </c>
      <c r="B96" s="218"/>
      <c r="C96" s="224"/>
      <c r="D96" s="287"/>
      <c r="E96" s="329"/>
      <c r="F96" s="329"/>
      <c r="G96" s="329"/>
      <c r="H96" s="404"/>
      <c r="I96" s="270"/>
      <c r="J96" s="329"/>
      <c r="K96" s="329"/>
      <c r="L96" s="329"/>
      <c r="M96" s="404"/>
      <c r="N96" s="270"/>
      <c r="O96" s="267"/>
      <c r="P96" s="83"/>
      <c r="Q96" s="1"/>
      <c r="R96" s="1"/>
      <c r="S96" s="1"/>
      <c r="T96" s="1"/>
    </row>
    <row r="97" spans="1:16" ht="12.75">
      <c r="A97" s="101" t="s">
        <v>7</v>
      </c>
      <c r="B97" s="95"/>
      <c r="C97" s="101"/>
      <c r="D97" s="195"/>
      <c r="E97" s="328"/>
      <c r="F97" s="328"/>
      <c r="G97" s="328"/>
      <c r="H97" s="385"/>
      <c r="I97" s="164"/>
      <c r="J97" s="328"/>
      <c r="K97" s="328"/>
      <c r="L97" s="328"/>
      <c r="M97" s="385"/>
      <c r="N97" s="164"/>
      <c r="O97" s="144"/>
      <c r="P97" s="83"/>
    </row>
    <row r="98" spans="1:16" ht="12.75">
      <c r="A98" s="95"/>
      <c r="B98" s="95" t="s">
        <v>2</v>
      </c>
      <c r="C98" s="95"/>
      <c r="D98" s="107">
        <v>3.1</v>
      </c>
      <c r="E98" s="291">
        <v>2306.5</v>
      </c>
      <c r="F98" s="291">
        <v>2411.4</v>
      </c>
      <c r="G98" s="291">
        <v>2536.5</v>
      </c>
      <c r="H98" s="405">
        <v>2626.1</v>
      </c>
      <c r="I98" s="174">
        <v>2626.1</v>
      </c>
      <c r="J98" s="291">
        <v>2775.6</v>
      </c>
      <c r="K98" s="291">
        <v>2871.7</v>
      </c>
      <c r="L98" s="291">
        <v>2985.5</v>
      </c>
      <c r="M98" s="405">
        <v>3126.3</v>
      </c>
      <c r="N98" s="174">
        <v>3126.3</v>
      </c>
      <c r="O98" s="144">
        <f>M98/H98-1</f>
        <v>0.19047256387799405</v>
      </c>
      <c r="P98" s="83"/>
    </row>
    <row r="99" spans="1:20" s="18" customFormat="1" ht="12.75">
      <c r="A99" s="224"/>
      <c r="B99" s="224" t="s">
        <v>3</v>
      </c>
      <c r="C99" s="224"/>
      <c r="D99" s="249">
        <v>3.2</v>
      </c>
      <c r="E99" s="330">
        <v>1390.8</v>
      </c>
      <c r="F99" s="330">
        <v>1352.6</v>
      </c>
      <c r="G99" s="330">
        <v>1317.2</v>
      </c>
      <c r="H99" s="406">
        <v>1333.2</v>
      </c>
      <c r="I99" s="271">
        <v>1333.2</v>
      </c>
      <c r="J99" s="330">
        <v>1325.3</v>
      </c>
      <c r="K99" s="330">
        <v>1385.7</v>
      </c>
      <c r="L99" s="330">
        <v>1370.3</v>
      </c>
      <c r="M99" s="406">
        <v>1370</v>
      </c>
      <c r="N99" s="271">
        <v>1370</v>
      </c>
      <c r="O99" s="267">
        <f>M99/H99-1</f>
        <v>0.027602760276027594</v>
      </c>
      <c r="P99" s="83"/>
      <c r="Q99" s="1"/>
      <c r="R99" s="1"/>
      <c r="S99" s="1"/>
      <c r="T99" s="1"/>
    </row>
    <row r="100" spans="1:20" s="4" customFormat="1" ht="12.75">
      <c r="A100" s="83"/>
      <c r="B100" s="101" t="s">
        <v>1</v>
      </c>
      <c r="C100" s="101"/>
      <c r="D100" s="108">
        <v>3</v>
      </c>
      <c r="E100" s="331">
        <v>3697.3</v>
      </c>
      <c r="F100" s="331">
        <v>3764</v>
      </c>
      <c r="G100" s="331">
        <v>3853.7</v>
      </c>
      <c r="H100" s="407">
        <v>3959.3</v>
      </c>
      <c r="I100" s="175">
        <v>3959.3</v>
      </c>
      <c r="J100" s="331">
        <v>4100.9</v>
      </c>
      <c r="K100" s="331">
        <v>4257.4</v>
      </c>
      <c r="L100" s="331">
        <v>4355.8</v>
      </c>
      <c r="M100" s="407">
        <v>4496.3</v>
      </c>
      <c r="N100" s="175">
        <v>4496.3</v>
      </c>
      <c r="O100" s="150">
        <f>M100/H100-1</f>
        <v>0.13563003561235565</v>
      </c>
      <c r="P100" s="83"/>
      <c r="Q100" s="6"/>
      <c r="R100" s="6"/>
      <c r="S100" s="6"/>
      <c r="T100" s="6"/>
    </row>
    <row r="101" spans="1:16" ht="14.25" customHeight="1">
      <c r="A101" s="99"/>
      <c r="B101" s="101"/>
      <c r="C101" s="101"/>
      <c r="D101" s="195"/>
      <c r="E101" s="291"/>
      <c r="F101" s="291"/>
      <c r="G101" s="291"/>
      <c r="H101" s="405"/>
      <c r="I101" s="174"/>
      <c r="J101" s="291"/>
      <c r="K101" s="291"/>
      <c r="L101" s="291"/>
      <c r="M101" s="405"/>
      <c r="N101" s="174"/>
      <c r="O101" s="144"/>
      <c r="P101" s="83"/>
    </row>
    <row r="102" spans="1:20" s="18" customFormat="1" ht="12.75">
      <c r="A102" s="272" t="s">
        <v>13</v>
      </c>
      <c r="B102" s="223"/>
      <c r="C102" s="223"/>
      <c r="D102" s="287"/>
      <c r="E102" s="330"/>
      <c r="F102" s="330"/>
      <c r="G102" s="330"/>
      <c r="H102" s="406"/>
      <c r="I102" s="273"/>
      <c r="J102" s="330"/>
      <c r="K102" s="330"/>
      <c r="L102" s="330"/>
      <c r="M102" s="406"/>
      <c r="N102" s="273"/>
      <c r="O102" s="267"/>
      <c r="P102" s="83"/>
      <c r="Q102" s="1"/>
      <c r="R102" s="1"/>
      <c r="S102" s="1"/>
      <c r="T102" s="1"/>
    </row>
    <row r="103" spans="1:16" ht="12.75">
      <c r="A103" s="83" t="s">
        <v>12</v>
      </c>
      <c r="B103" s="99"/>
      <c r="C103" s="99"/>
      <c r="D103" s="195"/>
      <c r="E103" s="291"/>
      <c r="F103" s="291"/>
      <c r="G103" s="291"/>
      <c r="H103" s="405"/>
      <c r="I103" s="47"/>
      <c r="J103" s="291"/>
      <c r="K103" s="291"/>
      <c r="L103" s="291"/>
      <c r="M103" s="405"/>
      <c r="N103" s="47"/>
      <c r="O103" s="144"/>
      <c r="P103" s="83"/>
    </row>
    <row r="104" spans="1:106" s="1" customFormat="1" ht="12.75">
      <c r="A104" s="99"/>
      <c r="B104" s="95" t="s">
        <v>2</v>
      </c>
      <c r="C104" s="99"/>
      <c r="D104" s="107">
        <v>8.1</v>
      </c>
      <c r="E104" s="291">
        <v>46</v>
      </c>
      <c r="F104" s="291">
        <v>45.6</v>
      </c>
      <c r="G104" s="291">
        <v>43.6</v>
      </c>
      <c r="H104" s="405">
        <v>38.9</v>
      </c>
      <c r="I104" s="174">
        <v>43.4</v>
      </c>
      <c r="J104" s="291">
        <v>38.9</v>
      </c>
      <c r="K104" s="291">
        <v>38</v>
      </c>
      <c r="L104" s="291">
        <v>37</v>
      </c>
      <c r="M104" s="405">
        <v>37.3</v>
      </c>
      <c r="N104" s="174">
        <v>37.7</v>
      </c>
      <c r="O104" s="144">
        <f>M104/H104-1</f>
        <v>-0.04113110539845766</v>
      </c>
      <c r="P104" s="8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s="1" customFormat="1" ht="12.75">
      <c r="A105" s="83"/>
      <c r="B105" s="99" t="s">
        <v>3</v>
      </c>
      <c r="C105" s="99"/>
      <c r="D105" s="107">
        <v>8.2</v>
      </c>
      <c r="E105" s="291">
        <v>8.7</v>
      </c>
      <c r="F105" s="291">
        <v>8.7</v>
      </c>
      <c r="G105" s="291">
        <v>8.9</v>
      </c>
      <c r="H105" s="405">
        <v>7.9</v>
      </c>
      <c r="I105" s="174">
        <v>8.6</v>
      </c>
      <c r="J105" s="291">
        <v>8.4</v>
      </c>
      <c r="K105" s="291">
        <v>8</v>
      </c>
      <c r="L105" s="291">
        <v>8.2</v>
      </c>
      <c r="M105" s="405">
        <v>9.2</v>
      </c>
      <c r="N105" s="174">
        <v>8.4</v>
      </c>
      <c r="O105" s="144">
        <f>M105/H105-1</f>
        <v>0.16455696202531622</v>
      </c>
      <c r="P105" s="83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20" s="4" customFormat="1" ht="12.75">
      <c r="A106" s="83"/>
      <c r="B106" s="83" t="s">
        <v>123</v>
      </c>
      <c r="C106" s="83"/>
      <c r="D106" s="108">
        <v>8.3</v>
      </c>
      <c r="E106" s="331">
        <v>31.7</v>
      </c>
      <c r="F106" s="331">
        <v>32</v>
      </c>
      <c r="G106" s="331">
        <v>31.4</v>
      </c>
      <c r="H106" s="407">
        <v>28.4</v>
      </c>
      <c r="I106" s="175">
        <v>30.9</v>
      </c>
      <c r="J106" s="331">
        <v>28.7</v>
      </c>
      <c r="K106" s="331">
        <v>28.1</v>
      </c>
      <c r="L106" s="331">
        <v>27.8</v>
      </c>
      <c r="M106" s="407">
        <v>28.6</v>
      </c>
      <c r="N106" s="175">
        <v>28.3</v>
      </c>
      <c r="O106" s="150">
        <f>M106/H106-1</f>
        <v>0.007042253521126751</v>
      </c>
      <c r="P106" s="83"/>
      <c r="Q106" s="6"/>
      <c r="R106" s="6"/>
      <c r="S106" s="6"/>
      <c r="T106" s="6"/>
    </row>
    <row r="107" spans="1:20" s="18" customFormat="1" ht="13.5" customHeight="1">
      <c r="A107" s="218"/>
      <c r="B107" s="218"/>
      <c r="C107" s="224"/>
      <c r="D107" s="287"/>
      <c r="E107" s="330"/>
      <c r="F107" s="330"/>
      <c r="G107" s="330"/>
      <c r="H107" s="406"/>
      <c r="I107" s="271"/>
      <c r="J107" s="330"/>
      <c r="K107" s="330"/>
      <c r="L107" s="330"/>
      <c r="M107" s="406"/>
      <c r="N107" s="271"/>
      <c r="O107" s="267"/>
      <c r="P107" s="83"/>
      <c r="Q107" s="1"/>
      <c r="R107" s="1"/>
      <c r="S107" s="1"/>
      <c r="T107" s="1"/>
    </row>
    <row r="108" spans="1:106" s="1" customFormat="1" ht="12.75">
      <c r="A108" s="101" t="s">
        <v>107</v>
      </c>
      <c r="B108" s="95"/>
      <c r="C108" s="99"/>
      <c r="D108" s="292"/>
      <c r="E108" s="291"/>
      <c r="F108" s="291"/>
      <c r="G108" s="291"/>
      <c r="H108" s="405"/>
      <c r="I108" s="47"/>
      <c r="J108" s="291"/>
      <c r="K108" s="291"/>
      <c r="L108" s="291"/>
      <c r="M108" s="405"/>
      <c r="N108" s="47"/>
      <c r="O108" s="144"/>
      <c r="P108" s="8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6" ht="12.75">
      <c r="A109" s="95"/>
      <c r="B109" s="95" t="s">
        <v>138</v>
      </c>
      <c r="C109" s="95"/>
      <c r="D109" s="195">
        <v>4.2</v>
      </c>
      <c r="E109" s="291">
        <v>171</v>
      </c>
      <c r="F109" s="291">
        <v>174.4</v>
      </c>
      <c r="G109" s="291">
        <v>174</v>
      </c>
      <c r="H109" s="405">
        <v>186.1</v>
      </c>
      <c r="I109" s="174">
        <v>176.5</v>
      </c>
      <c r="J109" s="291">
        <v>183.4</v>
      </c>
      <c r="K109" s="291">
        <v>177.089510266</v>
      </c>
      <c r="L109" s="291">
        <v>169.533059378</v>
      </c>
      <c r="M109" s="405">
        <v>175.019238594</v>
      </c>
      <c r="N109" s="174">
        <v>176.1</v>
      </c>
      <c r="O109" s="144">
        <f>M109/H109-1</f>
        <v>-0.059541974239656015</v>
      </c>
      <c r="P109" s="83"/>
    </row>
    <row r="110" spans="1:16" ht="15.75" customHeight="1">
      <c r="A110" s="99"/>
      <c r="B110" s="99"/>
      <c r="C110" s="99"/>
      <c r="D110" s="195"/>
      <c r="E110" s="291"/>
      <c r="F110" s="291"/>
      <c r="G110" s="291"/>
      <c r="H110" s="405"/>
      <c r="I110" s="47"/>
      <c r="J110" s="291"/>
      <c r="K110" s="291"/>
      <c r="L110" s="291"/>
      <c r="M110" s="405"/>
      <c r="N110" s="47"/>
      <c r="O110" s="144"/>
      <c r="P110" s="83"/>
    </row>
    <row r="111" spans="1:20" s="18" customFormat="1" ht="12.75">
      <c r="A111" s="218"/>
      <c r="B111" s="218"/>
      <c r="C111" s="224"/>
      <c r="D111" s="287"/>
      <c r="E111" s="330"/>
      <c r="F111" s="330"/>
      <c r="G111" s="330"/>
      <c r="H111" s="406"/>
      <c r="I111" s="273"/>
      <c r="J111" s="330"/>
      <c r="K111" s="330"/>
      <c r="L111" s="330"/>
      <c r="M111" s="406"/>
      <c r="N111" s="273"/>
      <c r="O111" s="267"/>
      <c r="P111" s="83"/>
      <c r="Q111" s="1"/>
      <c r="R111" s="1"/>
      <c r="S111" s="1"/>
      <c r="T111" s="1"/>
    </row>
    <row r="112" spans="1:16" ht="12.75">
      <c r="A112" s="83" t="s">
        <v>106</v>
      </c>
      <c r="B112" s="99"/>
      <c r="C112" s="99"/>
      <c r="D112" s="195"/>
      <c r="E112" s="291"/>
      <c r="F112" s="291"/>
      <c r="G112" s="291"/>
      <c r="H112" s="405"/>
      <c r="I112" s="174"/>
      <c r="J112" s="291"/>
      <c r="K112" s="291"/>
      <c r="L112" s="291"/>
      <c r="M112" s="405"/>
      <c r="N112" s="174"/>
      <c r="O112" s="144"/>
      <c r="P112" s="83"/>
    </row>
    <row r="113" spans="1:20" s="4" customFormat="1" ht="12.75" customHeight="1">
      <c r="A113" s="83"/>
      <c r="B113" s="83" t="s">
        <v>120</v>
      </c>
      <c r="C113" s="83"/>
      <c r="D113" s="108">
        <v>6.1</v>
      </c>
      <c r="E113" s="332">
        <v>0.043</v>
      </c>
      <c r="F113" s="332">
        <v>0.031781663</v>
      </c>
      <c r="G113" s="332">
        <v>0.034125873</v>
      </c>
      <c r="H113" s="408">
        <v>0.039</v>
      </c>
      <c r="I113" s="176">
        <v>0.147</v>
      </c>
      <c r="J113" s="332">
        <v>0.04</v>
      </c>
      <c r="K113" s="332">
        <v>0.033042696</v>
      </c>
      <c r="L113" s="332">
        <v>0.034621689</v>
      </c>
      <c r="M113" s="408">
        <v>0.034806689</v>
      </c>
      <c r="N113" s="176">
        <v>0.142</v>
      </c>
      <c r="O113" s="150" t="s">
        <v>149</v>
      </c>
      <c r="P113" s="83"/>
      <c r="Q113" s="6"/>
      <c r="R113" s="6"/>
      <c r="S113" s="6"/>
      <c r="T113" s="6"/>
    </row>
    <row r="114" spans="1:16" ht="12.75" customHeight="1">
      <c r="A114" s="99"/>
      <c r="B114" s="99" t="s">
        <v>109</v>
      </c>
      <c r="C114" s="99"/>
      <c r="D114" s="107" t="s">
        <v>50</v>
      </c>
      <c r="E114" s="328">
        <v>0.021</v>
      </c>
      <c r="F114" s="328">
        <v>0.01073814</v>
      </c>
      <c r="G114" s="328">
        <v>0.011916221</v>
      </c>
      <c r="H114" s="385">
        <v>0.023</v>
      </c>
      <c r="I114" s="164">
        <v>0.066</v>
      </c>
      <c r="J114" s="328">
        <v>0.02</v>
      </c>
      <c r="K114" s="328">
        <v>0.011452244</v>
      </c>
      <c r="L114" s="328">
        <v>0.013967549</v>
      </c>
      <c r="M114" s="385">
        <v>0.015435831</v>
      </c>
      <c r="N114" s="164">
        <v>0.061</v>
      </c>
      <c r="O114" s="144" t="s">
        <v>149</v>
      </c>
      <c r="P114" s="83"/>
    </row>
    <row r="115" spans="1:16" ht="12.75">
      <c r="A115" s="99"/>
      <c r="B115" s="99" t="s">
        <v>110</v>
      </c>
      <c r="C115" s="99"/>
      <c r="D115" s="107" t="s">
        <v>51</v>
      </c>
      <c r="E115" s="328">
        <v>0.079</v>
      </c>
      <c r="F115" s="328">
        <v>0.067919905</v>
      </c>
      <c r="G115" s="328">
        <v>0.075464793</v>
      </c>
      <c r="H115" s="385">
        <v>0.069</v>
      </c>
      <c r="I115" s="164">
        <v>0.292</v>
      </c>
      <c r="J115" s="328">
        <v>0.08</v>
      </c>
      <c r="K115" s="328">
        <v>0.076778389</v>
      </c>
      <c r="L115" s="328">
        <v>0.07855253</v>
      </c>
      <c r="M115" s="385">
        <v>0.078099815</v>
      </c>
      <c r="N115" s="164">
        <v>0.313</v>
      </c>
      <c r="O115" s="144" t="s">
        <v>149</v>
      </c>
      <c r="P115" s="83"/>
    </row>
    <row r="116" spans="1:16" ht="12.75">
      <c r="A116" s="99"/>
      <c r="B116" s="99"/>
      <c r="C116" s="99"/>
      <c r="D116" s="195"/>
      <c r="E116" s="291"/>
      <c r="F116" s="291"/>
      <c r="G116" s="291"/>
      <c r="H116" s="405"/>
      <c r="I116" s="174"/>
      <c r="J116" s="291"/>
      <c r="K116" s="291"/>
      <c r="L116" s="291"/>
      <c r="M116" s="405"/>
      <c r="N116" s="174"/>
      <c r="O116" s="144"/>
      <c r="P116" s="83"/>
    </row>
    <row r="117" spans="1:20" s="18" customFormat="1" ht="12.75">
      <c r="A117" s="217" t="s">
        <v>10</v>
      </c>
      <c r="B117" s="218"/>
      <c r="C117" s="224"/>
      <c r="D117" s="287"/>
      <c r="E117" s="330"/>
      <c r="F117" s="330"/>
      <c r="G117" s="330"/>
      <c r="H117" s="406"/>
      <c r="I117" s="273"/>
      <c r="J117" s="330"/>
      <c r="K117" s="330"/>
      <c r="L117" s="330"/>
      <c r="M117" s="406"/>
      <c r="N117" s="273"/>
      <c r="O117" s="267"/>
      <c r="P117" s="83"/>
      <c r="Q117" s="1"/>
      <c r="R117" s="1"/>
      <c r="S117" s="1"/>
      <c r="T117" s="1"/>
    </row>
    <row r="118" spans="1:16" ht="12.75">
      <c r="A118" s="83" t="s">
        <v>81</v>
      </c>
      <c r="B118" s="99"/>
      <c r="C118" s="99"/>
      <c r="D118" s="195">
        <v>7.1</v>
      </c>
      <c r="E118" s="331">
        <v>21.3</v>
      </c>
      <c r="F118" s="331">
        <v>12</v>
      </c>
      <c r="G118" s="331">
        <v>17.9</v>
      </c>
      <c r="H118" s="407">
        <v>16.5</v>
      </c>
      <c r="I118" s="175">
        <v>67.7</v>
      </c>
      <c r="J118" s="331">
        <v>11.3</v>
      </c>
      <c r="K118" s="331">
        <v>12.3</v>
      </c>
      <c r="L118" s="331">
        <v>9</v>
      </c>
      <c r="M118" s="407">
        <v>15.9</v>
      </c>
      <c r="N118" s="175">
        <v>48.5</v>
      </c>
      <c r="O118" s="150">
        <f>M118/H118-1</f>
        <v>-0.03636363636363649</v>
      </c>
      <c r="P118" s="83"/>
    </row>
    <row r="119" spans="1:16" ht="12.75">
      <c r="A119" s="83" t="s">
        <v>52</v>
      </c>
      <c r="B119" s="99"/>
      <c r="C119" s="101"/>
      <c r="D119" s="195">
        <v>7.6</v>
      </c>
      <c r="E119" s="331">
        <v>19.5</v>
      </c>
      <c r="F119" s="331">
        <v>18.7</v>
      </c>
      <c r="G119" s="331">
        <v>17.1</v>
      </c>
      <c r="H119" s="407">
        <v>25.3</v>
      </c>
      <c r="I119" s="175">
        <v>80.6</v>
      </c>
      <c r="J119" s="331">
        <v>18.4</v>
      </c>
      <c r="K119" s="331">
        <v>16.4</v>
      </c>
      <c r="L119" s="331">
        <v>19</v>
      </c>
      <c r="M119" s="407">
        <v>22.3</v>
      </c>
      <c r="N119" s="175">
        <v>76.1</v>
      </c>
      <c r="O119" s="150">
        <f>M119/H119-1</f>
        <v>-0.11857707509881421</v>
      </c>
      <c r="P119" s="83"/>
    </row>
    <row r="120" spans="1:16" ht="12.75">
      <c r="A120" s="83" t="s">
        <v>183</v>
      </c>
      <c r="B120" s="99"/>
      <c r="C120" s="101"/>
      <c r="D120" s="195">
        <v>7.4</v>
      </c>
      <c r="E120" s="331">
        <v>94.3</v>
      </c>
      <c r="F120" s="331">
        <v>60.7</v>
      </c>
      <c r="G120" s="331">
        <v>79.5</v>
      </c>
      <c r="H120" s="407">
        <v>68.4</v>
      </c>
      <c r="I120" s="175">
        <v>76.1</v>
      </c>
      <c r="J120" s="331">
        <v>43.59408172</v>
      </c>
      <c r="K120" s="331">
        <v>59.1</v>
      </c>
      <c r="L120" s="331">
        <v>35.6</v>
      </c>
      <c r="M120" s="407">
        <v>55</v>
      </c>
      <c r="N120" s="175">
        <v>48.078086379</v>
      </c>
      <c r="O120" s="150">
        <f>M120/H120-1</f>
        <v>-0.19590643274853803</v>
      </c>
      <c r="P120" s="83"/>
    </row>
    <row r="121" spans="1:20" s="18" customFormat="1" ht="12.75">
      <c r="A121" s="218"/>
      <c r="B121" s="218"/>
      <c r="C121" s="224"/>
      <c r="D121" s="287"/>
      <c r="E121" s="330"/>
      <c r="F121" s="330"/>
      <c r="G121" s="330"/>
      <c r="H121" s="406"/>
      <c r="I121" s="273"/>
      <c r="J121" s="330"/>
      <c r="K121" s="330"/>
      <c r="L121" s="330"/>
      <c r="M121" s="406"/>
      <c r="N121" s="273"/>
      <c r="O121" s="267"/>
      <c r="P121" s="83"/>
      <c r="Q121" s="1"/>
      <c r="R121" s="1"/>
      <c r="S121" s="1"/>
      <c r="T121" s="1"/>
    </row>
    <row r="122" spans="1:16" ht="12.75">
      <c r="A122" s="83" t="s">
        <v>108</v>
      </c>
      <c r="B122" s="99"/>
      <c r="C122" s="101"/>
      <c r="D122" s="195"/>
      <c r="E122" s="291"/>
      <c r="F122" s="291"/>
      <c r="G122" s="291"/>
      <c r="H122" s="405"/>
      <c r="I122" s="174"/>
      <c r="J122" s="291"/>
      <c r="K122" s="291"/>
      <c r="L122" s="291"/>
      <c r="M122" s="405"/>
      <c r="N122" s="174"/>
      <c r="O122" s="144"/>
      <c r="P122" s="83"/>
    </row>
    <row r="123" spans="1:16" ht="12.75">
      <c r="A123" s="99"/>
      <c r="B123" s="99" t="s">
        <v>5</v>
      </c>
      <c r="C123" s="99"/>
      <c r="D123" s="107">
        <v>9.4</v>
      </c>
      <c r="E123" s="328">
        <v>0.272</v>
      </c>
      <c r="F123" s="328">
        <v>0.263973797</v>
      </c>
      <c r="G123" s="328">
        <v>0.274846979</v>
      </c>
      <c r="H123" s="385">
        <v>0.307</v>
      </c>
      <c r="I123" s="164">
        <v>0.279</v>
      </c>
      <c r="J123" s="328">
        <v>0.316350695</v>
      </c>
      <c r="K123" s="328">
        <v>0.309970378</v>
      </c>
      <c r="L123" s="328">
        <v>0.321493575</v>
      </c>
      <c r="M123" s="385">
        <v>0.339345602</v>
      </c>
      <c r="N123" s="164">
        <v>0.321918478</v>
      </c>
      <c r="O123" s="144" t="s">
        <v>149</v>
      </c>
      <c r="P123" s="83"/>
    </row>
    <row r="124" spans="1:16" ht="11.25" customHeight="1">
      <c r="A124" s="99"/>
      <c r="B124" s="99" t="s">
        <v>6</v>
      </c>
      <c r="C124" s="99"/>
      <c r="D124" s="107">
        <v>9.5</v>
      </c>
      <c r="E124" s="291">
        <v>372.4</v>
      </c>
      <c r="F124" s="291">
        <v>400</v>
      </c>
      <c r="G124" s="291">
        <v>415.5</v>
      </c>
      <c r="H124" s="405">
        <v>523.2</v>
      </c>
      <c r="I124" s="174">
        <v>1711.1</v>
      </c>
      <c r="J124" s="291">
        <v>534.911679</v>
      </c>
      <c r="K124" s="291">
        <v>540.988321</v>
      </c>
      <c r="L124" s="291">
        <v>534.7</v>
      </c>
      <c r="M124" s="405">
        <v>621</v>
      </c>
      <c r="N124" s="174">
        <v>2231.6</v>
      </c>
      <c r="O124" s="144">
        <f>M124/H124-1</f>
        <v>0.1869266055045875</v>
      </c>
      <c r="P124" s="83"/>
    </row>
    <row r="125" spans="1:16" ht="3.75" customHeight="1">
      <c r="A125" s="99"/>
      <c r="B125" s="99"/>
      <c r="C125" s="99"/>
      <c r="D125" s="107"/>
      <c r="E125" s="314"/>
      <c r="F125" s="291"/>
      <c r="G125" s="291"/>
      <c r="H125" s="105"/>
      <c r="I125" s="105"/>
      <c r="J125" s="28"/>
      <c r="K125" s="28"/>
      <c r="L125" s="28"/>
      <c r="M125" s="28"/>
      <c r="N125" s="28"/>
      <c r="O125" s="144"/>
      <c r="P125" s="83"/>
    </row>
    <row r="126" spans="1:16" ht="25.5" customHeight="1" hidden="1">
      <c r="A126" s="431" t="str">
        <f>'Results for Segment'!A38:N38</f>
        <v>*Figures for 4Q 08 and 2008 include restructuring expenses of EUR 632.1 million.</v>
      </c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83"/>
    </row>
    <row r="127" spans="3:7" ht="12.75">
      <c r="C127" s="10"/>
      <c r="D127" s="183"/>
      <c r="G127" s="120"/>
    </row>
    <row r="128" spans="1:16" ht="18">
      <c r="A128" s="99"/>
      <c r="B128" s="106" t="s">
        <v>134</v>
      </c>
      <c r="C128" s="103"/>
      <c r="D128" s="290"/>
      <c r="E128" s="26"/>
      <c r="F128" s="120"/>
      <c r="G128" s="292"/>
      <c r="H128" s="99"/>
      <c r="I128" s="99"/>
      <c r="J128" s="1"/>
      <c r="K128" s="1"/>
      <c r="L128" s="1"/>
      <c r="M128" s="1"/>
      <c r="N128" s="1"/>
      <c r="O128" s="145"/>
      <c r="P128" s="83"/>
    </row>
    <row r="129" spans="1:16" ht="33" customHeight="1">
      <c r="A129" s="104" t="s">
        <v>208</v>
      </c>
      <c r="B129" s="99"/>
      <c r="C129" s="98"/>
      <c r="D129" s="195"/>
      <c r="E129" s="183"/>
      <c r="F129" s="195"/>
      <c r="G129" s="195"/>
      <c r="H129" s="73"/>
      <c r="I129" s="73"/>
      <c r="J129" s="53"/>
      <c r="K129" s="53"/>
      <c r="L129" s="53"/>
      <c r="M129" s="53"/>
      <c r="N129" s="53"/>
      <c r="O129" s="145"/>
      <c r="P129" s="83"/>
    </row>
    <row r="130" spans="1:16" ht="14.25" customHeight="1">
      <c r="A130" s="104"/>
      <c r="B130" s="99"/>
      <c r="C130" s="98"/>
      <c r="D130" s="195"/>
      <c r="E130" s="184"/>
      <c r="F130" s="195"/>
      <c r="G130" s="195"/>
      <c r="H130" s="74"/>
      <c r="I130" s="74"/>
      <c r="J130" s="5"/>
      <c r="K130" s="5"/>
      <c r="L130" s="5"/>
      <c r="M130" s="5"/>
      <c r="N130" s="5"/>
      <c r="O130" s="145"/>
      <c r="P130" s="83"/>
    </row>
    <row r="131" spans="1:20" s="18" customFormat="1" ht="14.25">
      <c r="A131" s="218"/>
      <c r="B131" s="218"/>
      <c r="C131" s="224"/>
      <c r="D131" s="287"/>
      <c r="E131" s="220" t="s">
        <v>136</v>
      </c>
      <c r="F131" s="220" t="s">
        <v>139</v>
      </c>
      <c r="G131" s="220" t="s">
        <v>144</v>
      </c>
      <c r="H131" s="361" t="s">
        <v>148</v>
      </c>
      <c r="I131" s="221">
        <v>2007</v>
      </c>
      <c r="J131" s="220" t="s">
        <v>177</v>
      </c>
      <c r="K131" s="220" t="s">
        <v>184</v>
      </c>
      <c r="L131" s="220" t="s">
        <v>186</v>
      </c>
      <c r="M131" s="361" t="s">
        <v>194</v>
      </c>
      <c r="N131" s="221">
        <v>2008</v>
      </c>
      <c r="O131" s="248" t="s">
        <v>78</v>
      </c>
      <c r="P131" s="83"/>
      <c r="Q131" s="1"/>
      <c r="R131" s="1"/>
      <c r="S131" s="1"/>
      <c r="T131" s="1"/>
    </row>
    <row r="132" spans="1:16" s="1" customFormat="1" ht="14.25">
      <c r="A132" s="98"/>
      <c r="B132" s="98"/>
      <c r="C132" s="99"/>
      <c r="D132" s="195"/>
      <c r="E132" s="259"/>
      <c r="F132" s="259"/>
      <c r="G132" s="259"/>
      <c r="H132" s="398"/>
      <c r="I132" s="339"/>
      <c r="J132" s="259"/>
      <c r="K132" s="259"/>
      <c r="L132" s="259"/>
      <c r="M132" s="398"/>
      <c r="N132" s="339"/>
      <c r="O132" s="146"/>
      <c r="P132" s="83"/>
    </row>
    <row r="133" spans="1:16" ht="12.75">
      <c r="A133" s="101" t="s">
        <v>137</v>
      </c>
      <c r="B133" s="99"/>
      <c r="C133" s="101"/>
      <c r="D133" s="195">
        <v>2.1</v>
      </c>
      <c r="E133" s="328">
        <v>0.511</v>
      </c>
      <c r="F133" s="328">
        <v>0.506</v>
      </c>
      <c r="G133" s="328">
        <v>0.503</v>
      </c>
      <c r="H133" s="409">
        <v>0.503</v>
      </c>
      <c r="I133" s="312">
        <v>0.503</v>
      </c>
      <c r="J133" s="328">
        <v>0.51</v>
      </c>
      <c r="K133" s="328">
        <v>0.505</v>
      </c>
      <c r="L133" s="328">
        <v>0.499</v>
      </c>
      <c r="M133" s="409">
        <v>0.5</v>
      </c>
      <c r="N133" s="312">
        <v>0.5</v>
      </c>
      <c r="O133" s="144" t="s">
        <v>149</v>
      </c>
      <c r="P133" s="83"/>
    </row>
    <row r="134" spans="1:16" ht="15.75" customHeight="1">
      <c r="A134" s="83" t="s">
        <v>209</v>
      </c>
      <c r="B134" s="99"/>
      <c r="C134" s="101"/>
      <c r="D134" s="195">
        <v>2.3</v>
      </c>
      <c r="E134" s="328">
        <v>1.135</v>
      </c>
      <c r="F134" s="328">
        <v>1.174</v>
      </c>
      <c r="G134" s="328">
        <v>1.252</v>
      </c>
      <c r="H134" s="409">
        <v>1.328</v>
      </c>
      <c r="I134" s="312">
        <v>1.328</v>
      </c>
      <c r="J134" s="328">
        <v>1.3</v>
      </c>
      <c r="K134" s="328">
        <v>1.338</v>
      </c>
      <c r="L134" s="328">
        <v>1.368</v>
      </c>
      <c r="M134" s="409">
        <v>1.421</v>
      </c>
      <c r="N134" s="312">
        <v>1.421</v>
      </c>
      <c r="O134" s="144" t="s">
        <v>149</v>
      </c>
      <c r="P134" s="83"/>
    </row>
    <row r="135" spans="1:16" ht="15.75" customHeight="1">
      <c r="A135" s="83"/>
      <c r="B135" s="99"/>
      <c r="C135" s="101"/>
      <c r="D135" s="195"/>
      <c r="E135" s="130"/>
      <c r="F135" s="130"/>
      <c r="G135" s="130"/>
      <c r="H135" s="410"/>
      <c r="I135" s="177"/>
      <c r="J135" s="130"/>
      <c r="K135" s="130"/>
      <c r="L135" s="130"/>
      <c r="M135" s="410"/>
      <c r="N135" s="177"/>
      <c r="O135" s="144"/>
      <c r="P135" s="83"/>
    </row>
    <row r="136" spans="1:20" s="18" customFormat="1" ht="12.75">
      <c r="A136" s="217" t="s">
        <v>11</v>
      </c>
      <c r="B136" s="218"/>
      <c r="C136" s="218"/>
      <c r="D136" s="287"/>
      <c r="E136" s="274"/>
      <c r="F136" s="274"/>
      <c r="G136" s="274"/>
      <c r="H136" s="411"/>
      <c r="I136" s="275"/>
      <c r="J136" s="274"/>
      <c r="K136" s="274"/>
      <c r="L136" s="274"/>
      <c r="M136" s="411"/>
      <c r="N136" s="275"/>
      <c r="O136" s="267"/>
      <c r="P136" s="83"/>
      <c r="Q136" s="1"/>
      <c r="R136" s="1"/>
      <c r="S136" s="1"/>
      <c r="T136" s="1"/>
    </row>
    <row r="137" spans="1:16" ht="12.75">
      <c r="A137" s="83" t="s">
        <v>24</v>
      </c>
      <c r="B137" s="99"/>
      <c r="C137" s="101"/>
      <c r="D137" s="195"/>
      <c r="E137" s="130"/>
      <c r="F137" s="130"/>
      <c r="G137" s="130"/>
      <c r="H137" s="410"/>
      <c r="I137" s="177"/>
      <c r="J137" s="130"/>
      <c r="K137" s="130"/>
      <c r="L137" s="130"/>
      <c r="M137" s="410"/>
      <c r="N137" s="177"/>
      <c r="O137" s="144"/>
      <c r="P137" s="83"/>
    </row>
    <row r="138" spans="1:16" ht="12.75">
      <c r="A138" s="99"/>
      <c r="B138" s="99" t="s">
        <v>2</v>
      </c>
      <c r="C138" s="95"/>
      <c r="D138" s="107">
        <v>8.1</v>
      </c>
      <c r="E138" s="185">
        <v>1658</v>
      </c>
      <c r="F138" s="185">
        <v>1762.3</v>
      </c>
      <c r="G138" s="185">
        <v>1894.5</v>
      </c>
      <c r="H138" s="186">
        <v>2145.3</v>
      </c>
      <c r="I138" s="187">
        <v>2145.3</v>
      </c>
      <c r="J138" s="185">
        <v>2283.2</v>
      </c>
      <c r="K138" s="185">
        <v>2438.4</v>
      </c>
      <c r="L138" s="185">
        <v>2588.3</v>
      </c>
      <c r="M138" s="186">
        <v>2771.8</v>
      </c>
      <c r="N138" s="187">
        <v>2771.8</v>
      </c>
      <c r="O138" s="144">
        <f>M138/H138-1</f>
        <v>0.29203374819372585</v>
      </c>
      <c r="P138" s="83"/>
    </row>
    <row r="139" spans="1:20" s="18" customFormat="1" ht="12.75">
      <c r="A139" s="224"/>
      <c r="B139" s="224" t="s">
        <v>3</v>
      </c>
      <c r="C139" s="224"/>
      <c r="D139" s="249">
        <v>8.2</v>
      </c>
      <c r="E139" s="315">
        <v>2789.7</v>
      </c>
      <c r="F139" s="315">
        <v>2791.8</v>
      </c>
      <c r="G139" s="315">
        <v>2919.2</v>
      </c>
      <c r="H139" s="412">
        <v>2953.3</v>
      </c>
      <c r="I139" s="309">
        <v>2953.3</v>
      </c>
      <c r="J139" s="315">
        <v>2775.3</v>
      </c>
      <c r="K139" s="315">
        <v>2715.8</v>
      </c>
      <c r="L139" s="315">
        <v>2605.4</v>
      </c>
      <c r="M139" s="412">
        <v>2624.4</v>
      </c>
      <c r="N139" s="309">
        <v>2624.4</v>
      </c>
      <c r="O139" s="267">
        <f>M139/H139-1</f>
        <v>-0.11136694545085157</v>
      </c>
      <c r="P139" s="83"/>
      <c r="Q139" s="1"/>
      <c r="R139" s="1"/>
      <c r="S139" s="1"/>
      <c r="T139" s="1"/>
    </row>
    <row r="140" spans="1:16" s="6" customFormat="1" ht="12.75">
      <c r="A140" s="83"/>
      <c r="B140" s="83" t="s">
        <v>1</v>
      </c>
      <c r="C140" s="101"/>
      <c r="D140" s="108">
        <v>8</v>
      </c>
      <c r="E140" s="84">
        <v>4447.7</v>
      </c>
      <c r="F140" s="84">
        <v>4554.1</v>
      </c>
      <c r="G140" s="84">
        <v>4813.7</v>
      </c>
      <c r="H140" s="413">
        <v>5098.6</v>
      </c>
      <c r="I140" s="310">
        <v>5098.6</v>
      </c>
      <c r="J140" s="84">
        <v>5058.5</v>
      </c>
      <c r="K140" s="84">
        <v>5154.2</v>
      </c>
      <c r="L140" s="84">
        <v>5193.7</v>
      </c>
      <c r="M140" s="413">
        <v>5396.2</v>
      </c>
      <c r="N140" s="310">
        <v>5396.2</v>
      </c>
      <c r="O140" s="150">
        <f>M140/H140-1</f>
        <v>0.05836896402934122</v>
      </c>
      <c r="P140" s="83"/>
    </row>
    <row r="141" spans="1:16" ht="12.75">
      <c r="A141" s="99"/>
      <c r="B141" s="83"/>
      <c r="C141" s="95"/>
      <c r="D141" s="195"/>
      <c r="E141" s="130"/>
      <c r="F141" s="130"/>
      <c r="G141" s="130"/>
      <c r="H141" s="410"/>
      <c r="I141" s="177"/>
      <c r="J141" s="130"/>
      <c r="K141" s="130"/>
      <c r="L141" s="130"/>
      <c r="M141" s="410"/>
      <c r="N141" s="177"/>
      <c r="O141" s="144"/>
      <c r="P141" s="83"/>
    </row>
    <row r="142" spans="1:20" s="18" customFormat="1" ht="12.75">
      <c r="A142" s="272" t="s">
        <v>13</v>
      </c>
      <c r="B142" s="218"/>
      <c r="C142" s="224"/>
      <c r="D142" s="287"/>
      <c r="E142" s="274"/>
      <c r="F142" s="274"/>
      <c r="G142" s="274"/>
      <c r="H142" s="411"/>
      <c r="I142" s="275"/>
      <c r="J142" s="274"/>
      <c r="K142" s="274"/>
      <c r="L142" s="274"/>
      <c r="M142" s="411"/>
      <c r="N142" s="275"/>
      <c r="O142" s="267"/>
      <c r="P142" s="83"/>
      <c r="Q142" s="1"/>
      <c r="R142" s="1"/>
      <c r="S142" s="1"/>
      <c r="T142" s="1"/>
    </row>
    <row r="143" spans="1:16" ht="12.75">
      <c r="A143" s="83" t="s">
        <v>14</v>
      </c>
      <c r="B143" s="99"/>
      <c r="C143" s="99"/>
      <c r="D143" s="195"/>
      <c r="E143" s="130"/>
      <c r="F143" s="130"/>
      <c r="G143" s="130"/>
      <c r="H143" s="410"/>
      <c r="I143" s="177"/>
      <c r="J143" s="130"/>
      <c r="K143" s="130"/>
      <c r="L143" s="130"/>
      <c r="M143" s="410"/>
      <c r="N143" s="177"/>
      <c r="O143" s="144"/>
      <c r="P143" s="83"/>
    </row>
    <row r="144" spans="1:16" ht="12.75">
      <c r="A144" s="99"/>
      <c r="B144" s="99" t="s">
        <v>2</v>
      </c>
      <c r="C144" s="101"/>
      <c r="D144" s="107">
        <v>4.1</v>
      </c>
      <c r="E144" s="185">
        <v>21.3</v>
      </c>
      <c r="F144" s="185">
        <v>21.7</v>
      </c>
      <c r="G144" s="185">
        <v>21.4</v>
      </c>
      <c r="H144" s="186">
        <v>20.9</v>
      </c>
      <c r="I144" s="187">
        <v>21.3</v>
      </c>
      <c r="J144" s="185">
        <v>17.8</v>
      </c>
      <c r="K144" s="185">
        <v>18.1</v>
      </c>
      <c r="L144" s="185">
        <v>17.6</v>
      </c>
      <c r="M144" s="186">
        <v>16.4</v>
      </c>
      <c r="N144" s="187">
        <v>17.5</v>
      </c>
      <c r="O144" s="144">
        <f>M144/H144-1</f>
        <v>-0.215311004784689</v>
      </c>
      <c r="P144" s="83"/>
    </row>
    <row r="145" spans="1:16" ht="12.75">
      <c r="A145" s="83"/>
      <c r="B145" s="99" t="s">
        <v>3</v>
      </c>
      <c r="C145" s="83"/>
      <c r="D145" s="107">
        <v>4.2</v>
      </c>
      <c r="E145" s="185">
        <v>3.1</v>
      </c>
      <c r="F145" s="185">
        <v>3.2</v>
      </c>
      <c r="G145" s="185">
        <v>3.5</v>
      </c>
      <c r="H145" s="186">
        <v>3.1</v>
      </c>
      <c r="I145" s="187">
        <v>3.2</v>
      </c>
      <c r="J145" s="185">
        <v>2.7</v>
      </c>
      <c r="K145" s="185">
        <v>2.8</v>
      </c>
      <c r="L145" s="185">
        <v>3.1</v>
      </c>
      <c r="M145" s="186">
        <v>2.6</v>
      </c>
      <c r="N145" s="187">
        <v>2.8</v>
      </c>
      <c r="O145" s="144">
        <f>M145/H145-1</f>
        <v>-0.16129032258064513</v>
      </c>
      <c r="P145" s="83"/>
    </row>
    <row r="146" spans="1:20" s="4" customFormat="1" ht="12.75">
      <c r="A146" s="83"/>
      <c r="B146" s="83" t="s">
        <v>123</v>
      </c>
      <c r="C146" s="83"/>
      <c r="D146" s="108">
        <v>4.3</v>
      </c>
      <c r="E146" s="84">
        <v>9.9</v>
      </c>
      <c r="F146" s="84">
        <v>10.3</v>
      </c>
      <c r="G146" s="84">
        <v>10.4</v>
      </c>
      <c r="H146" s="413">
        <v>10.4</v>
      </c>
      <c r="I146" s="310">
        <v>10.2</v>
      </c>
      <c r="J146" s="84">
        <v>9.4</v>
      </c>
      <c r="K146" s="84">
        <v>9.9</v>
      </c>
      <c r="L146" s="84">
        <v>10.1</v>
      </c>
      <c r="M146" s="413">
        <v>9.6</v>
      </c>
      <c r="N146" s="310">
        <v>9.8</v>
      </c>
      <c r="O146" s="150">
        <f>M146/H146-1</f>
        <v>-0.07692307692307698</v>
      </c>
      <c r="P146" s="83"/>
      <c r="Q146" s="6"/>
      <c r="R146" s="6"/>
      <c r="S146" s="6"/>
      <c r="T146" s="6"/>
    </row>
    <row r="147" spans="1:20" s="18" customFormat="1" ht="12.75">
      <c r="A147" s="272"/>
      <c r="B147" s="218"/>
      <c r="C147" s="224"/>
      <c r="D147" s="287"/>
      <c r="E147" s="274"/>
      <c r="F147" s="274"/>
      <c r="G147" s="274"/>
      <c r="H147" s="411"/>
      <c r="I147" s="275"/>
      <c r="J147" s="274"/>
      <c r="K147" s="274"/>
      <c r="L147" s="274"/>
      <c r="M147" s="411"/>
      <c r="N147" s="275"/>
      <c r="O147" s="267"/>
      <c r="P147" s="83"/>
      <c r="Q147" s="1"/>
      <c r="R147" s="1"/>
      <c r="S147" s="1"/>
      <c r="T147" s="1"/>
    </row>
    <row r="148" spans="1:106" s="1" customFormat="1" ht="12.75">
      <c r="A148" s="101" t="s">
        <v>107</v>
      </c>
      <c r="B148" s="95"/>
      <c r="C148" s="99"/>
      <c r="D148" s="292"/>
      <c r="E148" s="291"/>
      <c r="F148" s="291"/>
      <c r="G148" s="291"/>
      <c r="H148" s="414"/>
      <c r="I148" s="313"/>
      <c r="J148" s="291"/>
      <c r="K148" s="291"/>
      <c r="L148" s="291"/>
      <c r="M148" s="414"/>
      <c r="N148" s="313"/>
      <c r="O148" s="144"/>
      <c r="P148" s="8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6" ht="12.75">
      <c r="A149" s="95"/>
      <c r="B149" s="95" t="s">
        <v>138</v>
      </c>
      <c r="C149" s="95"/>
      <c r="D149" s="195">
        <v>3.2</v>
      </c>
      <c r="E149" s="291">
        <v>62.1</v>
      </c>
      <c r="F149" s="291">
        <v>70.3</v>
      </c>
      <c r="G149" s="291">
        <v>76</v>
      </c>
      <c r="H149" s="414">
        <v>78.8</v>
      </c>
      <c r="I149" s="313">
        <v>72.1</v>
      </c>
      <c r="J149" s="291">
        <v>79.2</v>
      </c>
      <c r="K149" s="291">
        <v>86.2498803</v>
      </c>
      <c r="L149" s="291">
        <v>92.70100125</v>
      </c>
      <c r="M149" s="414">
        <v>95.591806125</v>
      </c>
      <c r="N149" s="313">
        <v>88.5</v>
      </c>
      <c r="O149" s="144">
        <f>M149/H149-1</f>
        <v>0.21309398635786803</v>
      </c>
      <c r="P149" s="83"/>
    </row>
    <row r="150" spans="1:16" ht="12.75">
      <c r="A150" s="95"/>
      <c r="B150" s="95"/>
      <c r="C150" s="95"/>
      <c r="D150" s="195"/>
      <c r="E150" s="291"/>
      <c r="F150" s="291"/>
      <c r="G150" s="291"/>
      <c r="H150" s="414"/>
      <c r="I150" s="313"/>
      <c r="J150" s="291"/>
      <c r="K150" s="291"/>
      <c r="L150" s="291"/>
      <c r="M150" s="414"/>
      <c r="N150" s="313"/>
      <c r="O150" s="144"/>
      <c r="P150" s="83"/>
    </row>
    <row r="151" spans="1:20" s="43" customFormat="1" ht="15">
      <c r="A151" s="104" t="s">
        <v>210</v>
      </c>
      <c r="B151" s="99"/>
      <c r="C151" s="98"/>
      <c r="D151" s="195"/>
      <c r="E151" s="195"/>
      <c r="F151" s="195"/>
      <c r="G151" s="195"/>
      <c r="H151" s="184"/>
      <c r="I151" s="184"/>
      <c r="J151" s="195"/>
      <c r="K151" s="195"/>
      <c r="L151" s="195"/>
      <c r="M151" s="184"/>
      <c r="N151" s="184"/>
      <c r="O151" s="144"/>
      <c r="P151" s="83"/>
      <c r="Q151" s="44"/>
      <c r="R151" s="44"/>
      <c r="S151" s="44"/>
      <c r="T151" s="44"/>
    </row>
    <row r="152" spans="1:16" ht="9.75" customHeight="1">
      <c r="A152" s="104"/>
      <c r="B152" s="99"/>
      <c r="C152" s="98"/>
      <c r="D152" s="195"/>
      <c r="E152" s="195"/>
      <c r="F152" s="195"/>
      <c r="G152" s="195"/>
      <c r="H152" s="184"/>
      <c r="I152" s="184"/>
      <c r="J152" s="195"/>
      <c r="K152" s="195"/>
      <c r="L152" s="195"/>
      <c r="M152" s="184"/>
      <c r="N152" s="184"/>
      <c r="O152" s="144"/>
      <c r="P152" s="83"/>
    </row>
    <row r="153" spans="1:20" s="18" customFormat="1" ht="15" customHeight="1">
      <c r="A153" s="218"/>
      <c r="B153" s="218"/>
      <c r="C153" s="224"/>
      <c r="D153" s="287"/>
      <c r="E153" s="220" t="s">
        <v>136</v>
      </c>
      <c r="F153" s="220" t="s">
        <v>139</v>
      </c>
      <c r="G153" s="220" t="s">
        <v>144</v>
      </c>
      <c r="H153" s="361" t="s">
        <v>148</v>
      </c>
      <c r="I153" s="221">
        <v>2007</v>
      </c>
      <c r="J153" s="220" t="s">
        <v>177</v>
      </c>
      <c r="K153" s="220" t="s">
        <v>184</v>
      </c>
      <c r="L153" s="220" t="s">
        <v>186</v>
      </c>
      <c r="M153" s="361" t="s">
        <v>194</v>
      </c>
      <c r="N153" s="221">
        <v>2008</v>
      </c>
      <c r="O153" s="248" t="s">
        <v>78</v>
      </c>
      <c r="P153" s="83"/>
      <c r="Q153" s="1"/>
      <c r="R153" s="1"/>
      <c r="S153" s="1"/>
      <c r="T153" s="1"/>
    </row>
    <row r="154" spans="1:20" s="3" customFormat="1" ht="18.75" customHeight="1" thickBot="1">
      <c r="A154" s="101" t="s">
        <v>137</v>
      </c>
      <c r="B154" s="99"/>
      <c r="C154" s="101"/>
      <c r="D154" s="195">
        <v>2.1</v>
      </c>
      <c r="E154" s="130" t="s">
        <v>182</v>
      </c>
      <c r="F154" s="130" t="s">
        <v>182</v>
      </c>
      <c r="G154" s="130" t="s">
        <v>182</v>
      </c>
      <c r="H154" s="410">
        <v>0.434</v>
      </c>
      <c r="I154" s="177">
        <v>0.434</v>
      </c>
      <c r="J154" s="130">
        <v>0.439</v>
      </c>
      <c r="K154" s="130">
        <v>0.444</v>
      </c>
      <c r="L154" s="130">
        <v>0.447</v>
      </c>
      <c r="M154" s="410">
        <v>0.448</v>
      </c>
      <c r="N154" s="177">
        <v>0.448</v>
      </c>
      <c r="O154" s="144" t="s">
        <v>149</v>
      </c>
      <c r="P154" s="83"/>
      <c r="Q154" s="1"/>
      <c r="R154" s="1"/>
      <c r="S154" s="1"/>
      <c r="T154" s="1"/>
    </row>
    <row r="155" spans="1:16" ht="15.75" customHeight="1">
      <c r="A155" s="83" t="s">
        <v>211</v>
      </c>
      <c r="B155" s="99"/>
      <c r="C155" s="101"/>
      <c r="D155" s="195">
        <v>2.3</v>
      </c>
      <c r="E155" s="130" t="s">
        <v>182</v>
      </c>
      <c r="F155" s="130" t="s">
        <v>182</v>
      </c>
      <c r="G155" s="130" t="s">
        <v>182</v>
      </c>
      <c r="H155" s="410">
        <v>0.715</v>
      </c>
      <c r="I155" s="177">
        <v>0.715</v>
      </c>
      <c r="J155" s="130">
        <v>0.748</v>
      </c>
      <c r="K155" s="130">
        <v>0.782</v>
      </c>
      <c r="L155" s="130">
        <v>0.813</v>
      </c>
      <c r="M155" s="410">
        <v>0.851</v>
      </c>
      <c r="N155" s="177">
        <v>0.851</v>
      </c>
      <c r="O155" s="144" t="s">
        <v>149</v>
      </c>
      <c r="P155" s="83"/>
    </row>
    <row r="156" spans="1:16" ht="15.75" customHeight="1">
      <c r="A156" s="83"/>
      <c r="B156" s="99"/>
      <c r="C156" s="101"/>
      <c r="D156" s="195"/>
      <c r="E156" s="333"/>
      <c r="F156" s="333"/>
      <c r="G156" s="333"/>
      <c r="H156" s="410"/>
      <c r="I156" s="177"/>
      <c r="J156" s="333"/>
      <c r="K156" s="333"/>
      <c r="L156" s="333"/>
      <c r="M156" s="410"/>
      <c r="N156" s="177"/>
      <c r="O156" s="144"/>
      <c r="P156" s="83"/>
    </row>
    <row r="157" spans="1:20" s="18" customFormat="1" ht="12.75">
      <c r="A157" s="217" t="s">
        <v>11</v>
      </c>
      <c r="B157" s="218"/>
      <c r="C157" s="218"/>
      <c r="D157" s="287"/>
      <c r="E157" s="334"/>
      <c r="F157" s="334"/>
      <c r="G157" s="334"/>
      <c r="H157" s="411"/>
      <c r="I157" s="275"/>
      <c r="J157" s="334"/>
      <c r="K157" s="334"/>
      <c r="L157" s="334"/>
      <c r="M157" s="411"/>
      <c r="N157" s="275"/>
      <c r="O157" s="267"/>
      <c r="P157" s="83"/>
      <c r="Q157" s="1"/>
      <c r="R157" s="1"/>
      <c r="S157" s="1"/>
      <c r="T157" s="1"/>
    </row>
    <row r="158" spans="1:20" s="3" customFormat="1" ht="13.5" thickBot="1">
      <c r="A158" s="83" t="s">
        <v>24</v>
      </c>
      <c r="B158" s="99"/>
      <c r="C158" s="101"/>
      <c r="D158" s="195"/>
      <c r="E158" s="335"/>
      <c r="F158" s="335"/>
      <c r="G158" s="335"/>
      <c r="H158" s="415"/>
      <c r="I158" s="342"/>
      <c r="J158" s="335"/>
      <c r="K158" s="335"/>
      <c r="L158" s="335"/>
      <c r="M158" s="415"/>
      <c r="N158" s="342"/>
      <c r="O158" s="144"/>
      <c r="P158" s="83"/>
      <c r="Q158" s="1"/>
      <c r="R158" s="1"/>
      <c r="S158" s="1"/>
      <c r="T158" s="1"/>
    </row>
    <row r="159" spans="1:16" ht="12.75">
      <c r="A159" s="99"/>
      <c r="B159" s="99" t="s">
        <v>2</v>
      </c>
      <c r="C159" s="95"/>
      <c r="D159" s="107">
        <v>8.1</v>
      </c>
      <c r="E159" s="130" t="s">
        <v>182</v>
      </c>
      <c r="F159" s="130" t="s">
        <v>182</v>
      </c>
      <c r="G159" s="130" t="s">
        <v>182</v>
      </c>
      <c r="H159" s="415">
        <v>2569.7</v>
      </c>
      <c r="I159" s="342">
        <v>2569.7</v>
      </c>
      <c r="J159" s="303">
        <v>2632.7</v>
      </c>
      <c r="K159" s="303">
        <v>2710.5</v>
      </c>
      <c r="L159" s="303">
        <v>2779.9</v>
      </c>
      <c r="M159" s="415">
        <v>2877.3</v>
      </c>
      <c r="N159" s="342">
        <v>2877.3</v>
      </c>
      <c r="O159" s="144">
        <f>M159/H159-1</f>
        <v>0.11970268902984804</v>
      </c>
      <c r="P159" s="83"/>
    </row>
    <row r="160" spans="1:16" ht="12.75">
      <c r="A160" s="99"/>
      <c r="B160" s="99" t="s">
        <v>3</v>
      </c>
      <c r="C160" s="99"/>
      <c r="D160" s="293">
        <v>8.2</v>
      </c>
      <c r="E160" s="130" t="s">
        <v>182</v>
      </c>
      <c r="F160" s="130" t="s">
        <v>182</v>
      </c>
      <c r="G160" s="130" t="s">
        <v>182</v>
      </c>
      <c r="H160" s="415">
        <v>489</v>
      </c>
      <c r="I160" s="342">
        <v>489</v>
      </c>
      <c r="J160" s="303">
        <v>594.4</v>
      </c>
      <c r="K160" s="303">
        <v>658.5</v>
      </c>
      <c r="L160" s="303">
        <v>745.1</v>
      </c>
      <c r="M160" s="415">
        <v>820.6</v>
      </c>
      <c r="N160" s="342">
        <v>820.6</v>
      </c>
      <c r="O160" s="144">
        <f>M160/H160-1</f>
        <v>0.6781186094069531</v>
      </c>
      <c r="P160" s="83"/>
    </row>
    <row r="161" spans="1:16" s="1" customFormat="1" ht="12.75">
      <c r="A161" s="99"/>
      <c r="B161" s="83" t="s">
        <v>1</v>
      </c>
      <c r="C161" s="95"/>
      <c r="D161" s="108">
        <v>8</v>
      </c>
      <c r="E161" s="130" t="s">
        <v>182</v>
      </c>
      <c r="F161" s="130" t="s">
        <v>182</v>
      </c>
      <c r="G161" s="130" t="s">
        <v>182</v>
      </c>
      <c r="H161" s="416">
        <v>3058.7</v>
      </c>
      <c r="I161" s="340">
        <v>3058.7</v>
      </c>
      <c r="J161" s="304">
        <v>3227.1</v>
      </c>
      <c r="K161" s="304">
        <v>3369</v>
      </c>
      <c r="L161" s="304">
        <v>3525</v>
      </c>
      <c r="M161" s="416">
        <v>3697.9</v>
      </c>
      <c r="N161" s="340">
        <v>3697.9</v>
      </c>
      <c r="O161" s="150">
        <f>M161/H161-1</f>
        <v>0.20897767025206804</v>
      </c>
      <c r="P161" s="83"/>
    </row>
    <row r="162" spans="1:20" s="4" customFormat="1" ht="12.75">
      <c r="A162" s="99"/>
      <c r="B162" s="83"/>
      <c r="C162" s="95"/>
      <c r="D162" s="195"/>
      <c r="E162" s="335"/>
      <c r="F162" s="335"/>
      <c r="G162" s="335"/>
      <c r="H162" s="415"/>
      <c r="I162" s="342"/>
      <c r="J162" s="335"/>
      <c r="K162" s="335"/>
      <c r="L162" s="335"/>
      <c r="M162" s="415"/>
      <c r="N162" s="342"/>
      <c r="O162" s="144"/>
      <c r="P162" s="83"/>
      <c r="Q162" s="6"/>
      <c r="R162" s="6"/>
      <c r="S162" s="6"/>
      <c r="T162" s="6"/>
    </row>
    <row r="163" spans="1:20" s="18" customFormat="1" ht="12.75">
      <c r="A163" s="272" t="s">
        <v>13</v>
      </c>
      <c r="B163" s="218"/>
      <c r="C163" s="224"/>
      <c r="D163" s="287"/>
      <c r="E163" s="336"/>
      <c r="F163" s="336"/>
      <c r="G163" s="336"/>
      <c r="H163" s="417"/>
      <c r="I163" s="343"/>
      <c r="J163" s="336"/>
      <c r="K163" s="336"/>
      <c r="L163" s="336"/>
      <c r="M163" s="417"/>
      <c r="N163" s="343"/>
      <c r="O163" s="267"/>
      <c r="P163" s="83"/>
      <c r="Q163" s="1"/>
      <c r="R163" s="1"/>
      <c r="S163" s="1"/>
      <c r="T163" s="1"/>
    </row>
    <row r="164" spans="1:20" s="3" customFormat="1" ht="13.5" thickBot="1">
      <c r="A164" s="83" t="s">
        <v>14</v>
      </c>
      <c r="B164" s="99"/>
      <c r="C164" s="99"/>
      <c r="D164" s="195"/>
      <c r="E164" s="335"/>
      <c r="F164" s="335"/>
      <c r="G164" s="335"/>
      <c r="H164" s="415"/>
      <c r="I164" s="342"/>
      <c r="J164" s="335"/>
      <c r="K164" s="335"/>
      <c r="L164" s="335"/>
      <c r="M164" s="415"/>
      <c r="N164" s="342"/>
      <c r="O164" s="144"/>
      <c r="P164" s="83"/>
      <c r="Q164" s="1"/>
      <c r="R164" s="1"/>
      <c r="S164" s="1"/>
      <c r="T164" s="1"/>
    </row>
    <row r="165" spans="1:16" ht="12.75">
      <c r="A165" s="99"/>
      <c r="B165" s="99" t="s">
        <v>2</v>
      </c>
      <c r="C165" s="101"/>
      <c r="D165" s="107">
        <v>4.1</v>
      </c>
      <c r="E165" s="130" t="s">
        <v>182</v>
      </c>
      <c r="F165" s="130" t="s">
        <v>182</v>
      </c>
      <c r="G165" s="130" t="s">
        <v>182</v>
      </c>
      <c r="H165" s="418">
        <v>7.8</v>
      </c>
      <c r="I165" s="348">
        <v>8.2</v>
      </c>
      <c r="J165" s="303">
        <v>7.3</v>
      </c>
      <c r="K165" s="303">
        <v>7.8</v>
      </c>
      <c r="L165" s="303">
        <v>8.7</v>
      </c>
      <c r="M165" s="418">
        <v>9.5</v>
      </c>
      <c r="N165" s="348">
        <v>8.4</v>
      </c>
      <c r="O165" s="144">
        <f>M165/H165-1</f>
        <v>0.21794871794871806</v>
      </c>
      <c r="P165" s="83"/>
    </row>
    <row r="166" spans="1:16" ht="12.75">
      <c r="A166" s="83"/>
      <c r="B166" s="99" t="s">
        <v>3</v>
      </c>
      <c r="C166" s="83"/>
      <c r="D166" s="107">
        <v>4.2</v>
      </c>
      <c r="E166" s="130" t="s">
        <v>182</v>
      </c>
      <c r="F166" s="130" t="s">
        <v>182</v>
      </c>
      <c r="G166" s="130" t="s">
        <v>182</v>
      </c>
      <c r="H166" s="415">
        <v>3</v>
      </c>
      <c r="I166" s="342">
        <v>3.2</v>
      </c>
      <c r="J166" s="303">
        <v>2.8</v>
      </c>
      <c r="K166" s="303">
        <v>2.9</v>
      </c>
      <c r="L166" s="303">
        <v>3.3</v>
      </c>
      <c r="M166" s="415">
        <v>3.4</v>
      </c>
      <c r="N166" s="342">
        <v>3.1</v>
      </c>
      <c r="O166" s="144">
        <f>M166/H166-1</f>
        <v>0.1333333333333333</v>
      </c>
      <c r="P166" s="83"/>
    </row>
    <row r="167" spans="1:20" s="4" customFormat="1" ht="12.75">
      <c r="A167" s="83"/>
      <c r="B167" s="83" t="s">
        <v>123</v>
      </c>
      <c r="C167" s="83"/>
      <c r="D167" s="108">
        <v>4.3</v>
      </c>
      <c r="E167" s="359" t="s">
        <v>182</v>
      </c>
      <c r="F167" s="359" t="s">
        <v>182</v>
      </c>
      <c r="G167" s="359" t="s">
        <v>182</v>
      </c>
      <c r="H167" s="416">
        <v>7.1</v>
      </c>
      <c r="I167" s="340">
        <v>7.7</v>
      </c>
      <c r="J167" s="304">
        <v>6.5</v>
      </c>
      <c r="K167" s="304">
        <v>6.9</v>
      </c>
      <c r="L167" s="304">
        <v>7.6</v>
      </c>
      <c r="M167" s="416">
        <v>8.2</v>
      </c>
      <c r="N167" s="340">
        <v>7.3</v>
      </c>
      <c r="O167" s="150">
        <f>M167/H167-1</f>
        <v>0.15492957746478875</v>
      </c>
      <c r="P167" s="83"/>
      <c r="Q167" s="6"/>
      <c r="R167" s="6"/>
      <c r="S167" s="6"/>
      <c r="T167" s="6"/>
    </row>
    <row r="168" spans="1:20" s="18" customFormat="1" ht="12.75">
      <c r="A168" s="272"/>
      <c r="B168" s="218"/>
      <c r="C168" s="224"/>
      <c r="D168" s="287"/>
      <c r="E168" s="336"/>
      <c r="F168" s="336"/>
      <c r="G168" s="336"/>
      <c r="H168" s="417"/>
      <c r="I168" s="343"/>
      <c r="J168" s="336"/>
      <c r="K168" s="336"/>
      <c r="L168" s="336"/>
      <c r="M168" s="417"/>
      <c r="N168" s="343"/>
      <c r="O168" s="267"/>
      <c r="P168" s="83"/>
      <c r="Q168" s="1"/>
      <c r="R168" s="1"/>
      <c r="S168" s="1"/>
      <c r="T168" s="1"/>
    </row>
    <row r="169" spans="1:106" s="1" customFormat="1" ht="12.75">
      <c r="A169" s="101" t="s">
        <v>107</v>
      </c>
      <c r="B169" s="95"/>
      <c r="C169" s="99"/>
      <c r="D169" s="292"/>
      <c r="E169" s="337"/>
      <c r="F169" s="337"/>
      <c r="G169" s="337"/>
      <c r="H169" s="419"/>
      <c r="I169" s="344"/>
      <c r="J169" s="337"/>
      <c r="K169" s="337"/>
      <c r="L169" s="337"/>
      <c r="M169" s="419"/>
      <c r="N169" s="344"/>
      <c r="O169" s="144"/>
      <c r="P169" s="83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</row>
    <row r="170" spans="1:16" ht="12.75">
      <c r="A170" s="95"/>
      <c r="B170" s="95" t="s">
        <v>138</v>
      </c>
      <c r="C170" s="95"/>
      <c r="D170" s="195">
        <v>3.2</v>
      </c>
      <c r="E170" s="130" t="s">
        <v>182</v>
      </c>
      <c r="F170" s="130" t="s">
        <v>182</v>
      </c>
      <c r="G170" s="130" t="s">
        <v>182</v>
      </c>
      <c r="H170" s="420">
        <v>149.8</v>
      </c>
      <c r="I170" s="349">
        <v>151.1</v>
      </c>
      <c r="J170" s="133">
        <v>147.7</v>
      </c>
      <c r="K170" s="133">
        <v>165.830424708</v>
      </c>
      <c r="L170" s="133">
        <v>162.759121835</v>
      </c>
      <c r="M170" s="420">
        <v>159.599669826</v>
      </c>
      <c r="N170" s="349">
        <v>159.1</v>
      </c>
      <c r="O170" s="144">
        <f>M170/H170-1</f>
        <v>0.06541835664886508</v>
      </c>
      <c r="P170" s="83"/>
    </row>
    <row r="171" spans="1:16" ht="12.75">
      <c r="A171" s="83"/>
      <c r="B171" s="83"/>
      <c r="C171" s="83"/>
      <c r="D171" s="108"/>
      <c r="E171" s="132"/>
      <c r="F171" s="132"/>
      <c r="G171" s="132"/>
      <c r="H171" s="416"/>
      <c r="I171" s="340"/>
      <c r="J171" s="132"/>
      <c r="K171" s="132"/>
      <c r="L171" s="132"/>
      <c r="M171" s="416"/>
      <c r="N171" s="340"/>
      <c r="O171" s="150"/>
      <c r="P171" s="83"/>
    </row>
    <row r="172" spans="1:20" s="43" customFormat="1" ht="15">
      <c r="A172" s="104" t="s">
        <v>212</v>
      </c>
      <c r="B172" s="99"/>
      <c r="C172" s="98"/>
      <c r="D172" s="195"/>
      <c r="E172" s="195"/>
      <c r="F172" s="195"/>
      <c r="G172" s="195"/>
      <c r="H172" s="345"/>
      <c r="I172" s="345"/>
      <c r="J172" s="195"/>
      <c r="K172" s="195"/>
      <c r="L172" s="195"/>
      <c r="M172" s="345"/>
      <c r="N172" s="345"/>
      <c r="O172" s="144"/>
      <c r="P172" s="83"/>
      <c r="Q172" s="44"/>
      <c r="R172" s="44"/>
      <c r="S172" s="44"/>
      <c r="T172" s="44"/>
    </row>
    <row r="173" spans="1:16" ht="9.75" customHeight="1">
      <c r="A173" s="104"/>
      <c r="B173" s="99"/>
      <c r="C173" s="98"/>
      <c r="D173" s="195"/>
      <c r="E173" s="195"/>
      <c r="F173" s="195"/>
      <c r="G173" s="195"/>
      <c r="H173" s="345"/>
      <c r="I173" s="345"/>
      <c r="J173" s="195"/>
      <c r="K173" s="195"/>
      <c r="L173" s="195"/>
      <c r="M173" s="345"/>
      <c r="N173" s="345"/>
      <c r="O173" s="144"/>
      <c r="P173" s="83"/>
    </row>
    <row r="174" spans="1:20" s="18" customFormat="1" ht="15" customHeight="1">
      <c r="A174" s="218"/>
      <c r="B174" s="218"/>
      <c r="C174" s="224"/>
      <c r="D174" s="287"/>
      <c r="E174" s="220" t="str">
        <f>E92</f>
        <v>1Q 2007</v>
      </c>
      <c r="F174" s="220" t="str">
        <f>F92</f>
        <v>2Q 2007</v>
      </c>
      <c r="G174" s="220" t="s">
        <v>144</v>
      </c>
      <c r="H174" s="421" t="s">
        <v>148</v>
      </c>
      <c r="I174" s="346">
        <v>2007</v>
      </c>
      <c r="J174" s="220" t="s">
        <v>177</v>
      </c>
      <c r="K174" s="220" t="s">
        <v>184</v>
      </c>
      <c r="L174" s="220" t="s">
        <v>186</v>
      </c>
      <c r="M174" s="421" t="s">
        <v>194</v>
      </c>
      <c r="N174" s="346">
        <v>2008</v>
      </c>
      <c r="O174" s="248" t="s">
        <v>78</v>
      </c>
      <c r="P174" s="83"/>
      <c r="Q174" s="1"/>
      <c r="R174" s="1"/>
      <c r="S174" s="1"/>
      <c r="T174" s="1"/>
    </row>
    <row r="175" spans="1:20" s="3" customFormat="1" ht="18.75" customHeight="1" thickBot="1">
      <c r="A175" s="101" t="s">
        <v>137</v>
      </c>
      <c r="B175" s="99"/>
      <c r="C175" s="101"/>
      <c r="D175" s="195">
        <v>2.1</v>
      </c>
      <c r="E175" s="130">
        <v>0.431</v>
      </c>
      <c r="F175" s="130">
        <v>0.427</v>
      </c>
      <c r="G175" s="130">
        <v>0.432</v>
      </c>
      <c r="H175" s="422">
        <v>0.43</v>
      </c>
      <c r="I175" s="347">
        <v>0.43</v>
      </c>
      <c r="J175" s="130">
        <v>0.426</v>
      </c>
      <c r="K175" s="130">
        <v>0.422</v>
      </c>
      <c r="L175" s="130">
        <v>0.423</v>
      </c>
      <c r="M175" s="422">
        <v>0.422</v>
      </c>
      <c r="N175" s="347">
        <v>0.422</v>
      </c>
      <c r="O175" s="144" t="s">
        <v>149</v>
      </c>
      <c r="P175" s="83"/>
      <c r="Q175" s="1"/>
      <c r="R175" s="1"/>
      <c r="S175" s="1"/>
      <c r="T175" s="1"/>
    </row>
    <row r="176" spans="1:16" ht="15.75" customHeight="1">
      <c r="A176" s="83" t="s">
        <v>209</v>
      </c>
      <c r="B176" s="99"/>
      <c r="C176" s="101"/>
      <c r="D176" s="195">
        <v>2.3</v>
      </c>
      <c r="E176" s="130">
        <v>1.036</v>
      </c>
      <c r="F176" s="130">
        <v>1.071</v>
      </c>
      <c r="G176" s="130">
        <v>1.089</v>
      </c>
      <c r="H176" s="422">
        <v>1.149</v>
      </c>
      <c r="I176" s="347">
        <v>1.149</v>
      </c>
      <c r="J176" s="130">
        <v>1.17</v>
      </c>
      <c r="K176" s="130">
        <v>1.221</v>
      </c>
      <c r="L176" s="130">
        <v>1.271</v>
      </c>
      <c r="M176" s="422">
        <v>1.336</v>
      </c>
      <c r="N176" s="347">
        <v>1.336</v>
      </c>
      <c r="O176" s="144" t="s">
        <v>149</v>
      </c>
      <c r="P176" s="83"/>
    </row>
    <row r="177" spans="1:16" ht="15.75" customHeight="1">
      <c r="A177" s="83"/>
      <c r="B177" s="99"/>
      <c r="C177" s="101"/>
      <c r="D177" s="195"/>
      <c r="E177" s="130"/>
      <c r="F177" s="130"/>
      <c r="G177" s="130"/>
      <c r="H177" s="422"/>
      <c r="I177" s="347"/>
      <c r="J177" s="130"/>
      <c r="K177" s="130"/>
      <c r="L177" s="130"/>
      <c r="M177" s="422"/>
      <c r="N177" s="347"/>
      <c r="O177" s="144"/>
      <c r="P177" s="83"/>
    </row>
    <row r="178" spans="1:20" s="18" customFormat="1" ht="12.75">
      <c r="A178" s="217" t="s">
        <v>11</v>
      </c>
      <c r="B178" s="218"/>
      <c r="C178" s="218"/>
      <c r="D178" s="287"/>
      <c r="E178" s="274"/>
      <c r="F178" s="274"/>
      <c r="G178" s="274"/>
      <c r="H178" s="411"/>
      <c r="I178" s="275"/>
      <c r="J178" s="274"/>
      <c r="K178" s="274"/>
      <c r="L178" s="274"/>
      <c r="M178" s="411"/>
      <c r="N178" s="275"/>
      <c r="O178" s="267"/>
      <c r="P178" s="83"/>
      <c r="Q178" s="1"/>
      <c r="R178" s="1"/>
      <c r="S178" s="1"/>
      <c r="T178" s="1"/>
    </row>
    <row r="179" spans="1:20" s="3" customFormat="1" ht="13.5" thickBot="1">
      <c r="A179" s="83" t="s">
        <v>24</v>
      </c>
      <c r="B179" s="99"/>
      <c r="C179" s="101"/>
      <c r="D179" s="195"/>
      <c r="E179" s="131"/>
      <c r="F179" s="131"/>
      <c r="G179" s="131"/>
      <c r="H179" s="423"/>
      <c r="I179" s="178"/>
      <c r="J179" s="131"/>
      <c r="K179" s="131"/>
      <c r="L179" s="131"/>
      <c r="M179" s="423"/>
      <c r="N179" s="178"/>
      <c r="O179" s="144"/>
      <c r="P179" s="83"/>
      <c r="Q179" s="1"/>
      <c r="R179" s="1"/>
      <c r="S179" s="1"/>
      <c r="T179" s="1"/>
    </row>
    <row r="180" spans="1:16" ht="12.75">
      <c r="A180" s="99"/>
      <c r="B180" s="99" t="s">
        <v>2</v>
      </c>
      <c r="C180" s="95"/>
      <c r="D180" s="107">
        <v>8.1</v>
      </c>
      <c r="E180" s="131">
        <v>355.2</v>
      </c>
      <c r="F180" s="131">
        <v>389.6</v>
      </c>
      <c r="G180" s="131">
        <v>418.7</v>
      </c>
      <c r="H180" s="423">
        <v>446.1</v>
      </c>
      <c r="I180" s="178">
        <v>446.1</v>
      </c>
      <c r="J180" s="131">
        <v>463</v>
      </c>
      <c r="K180" s="131">
        <v>489.1</v>
      </c>
      <c r="L180" s="131">
        <v>524.4</v>
      </c>
      <c r="M180" s="423">
        <v>566.4</v>
      </c>
      <c r="N180" s="178">
        <v>566.4</v>
      </c>
      <c r="O180" s="144">
        <f>M180/H180-1</f>
        <v>0.2696704774714189</v>
      </c>
      <c r="P180" s="83"/>
    </row>
    <row r="181" spans="1:16" ht="12.75">
      <c r="A181" s="99"/>
      <c r="B181" s="99" t="s">
        <v>3</v>
      </c>
      <c r="C181" s="99"/>
      <c r="D181" s="293">
        <v>8.2</v>
      </c>
      <c r="E181" s="131">
        <v>1614</v>
      </c>
      <c r="F181" s="131">
        <v>1625.8</v>
      </c>
      <c r="G181" s="131">
        <v>1658.2</v>
      </c>
      <c r="H181" s="423">
        <v>1733.5</v>
      </c>
      <c r="I181" s="178">
        <v>1733.5</v>
      </c>
      <c r="J181" s="131">
        <v>1733.2</v>
      </c>
      <c r="K181" s="131">
        <v>1783.1</v>
      </c>
      <c r="L181" s="131">
        <v>1847.6</v>
      </c>
      <c r="M181" s="423">
        <v>1920.2</v>
      </c>
      <c r="N181" s="178">
        <v>1920.2</v>
      </c>
      <c r="O181" s="144">
        <f>M181/H181-1</f>
        <v>0.10770118257859829</v>
      </c>
      <c r="P181" s="83"/>
    </row>
    <row r="182" spans="1:16" s="1" customFormat="1" ht="12.75">
      <c r="A182" s="99"/>
      <c r="B182" s="83" t="s">
        <v>1</v>
      </c>
      <c r="C182" s="95"/>
      <c r="D182" s="108">
        <v>8</v>
      </c>
      <c r="E182" s="132">
        <v>1969.2</v>
      </c>
      <c r="F182" s="132">
        <v>2015.4</v>
      </c>
      <c r="G182" s="132">
        <v>2077</v>
      </c>
      <c r="H182" s="424">
        <v>2179.6</v>
      </c>
      <c r="I182" s="179">
        <v>2179.6</v>
      </c>
      <c r="J182" s="132">
        <v>2196.2</v>
      </c>
      <c r="K182" s="132">
        <v>2272.2</v>
      </c>
      <c r="L182" s="132">
        <v>2372</v>
      </c>
      <c r="M182" s="424">
        <v>2486.6</v>
      </c>
      <c r="N182" s="179">
        <v>2486.6</v>
      </c>
      <c r="O182" s="150">
        <f>M182/H182-1</f>
        <v>0.14085153239126447</v>
      </c>
      <c r="P182" s="83"/>
    </row>
    <row r="183" spans="1:20" s="4" customFormat="1" ht="12.75">
      <c r="A183" s="99"/>
      <c r="B183" s="83"/>
      <c r="C183" s="95"/>
      <c r="D183" s="195"/>
      <c r="E183" s="131"/>
      <c r="F183" s="131"/>
      <c r="G183" s="131"/>
      <c r="H183" s="423"/>
      <c r="I183" s="178"/>
      <c r="J183" s="131"/>
      <c r="K183" s="131"/>
      <c r="L183" s="131"/>
      <c r="M183" s="423"/>
      <c r="N183" s="178"/>
      <c r="O183" s="144"/>
      <c r="P183" s="83"/>
      <c r="Q183" s="6"/>
      <c r="R183" s="6"/>
      <c r="S183" s="6"/>
      <c r="T183" s="6"/>
    </row>
    <row r="184" spans="1:20" s="18" customFormat="1" ht="12.75">
      <c r="A184" s="272" t="s">
        <v>13</v>
      </c>
      <c r="B184" s="218"/>
      <c r="C184" s="224"/>
      <c r="D184" s="287"/>
      <c r="E184" s="276"/>
      <c r="F184" s="276"/>
      <c r="G184" s="276"/>
      <c r="H184" s="425"/>
      <c r="I184" s="277"/>
      <c r="J184" s="276"/>
      <c r="K184" s="276"/>
      <c r="L184" s="276"/>
      <c r="M184" s="425"/>
      <c r="N184" s="277"/>
      <c r="O184" s="267"/>
      <c r="P184" s="83"/>
      <c r="Q184" s="1"/>
      <c r="R184" s="1"/>
      <c r="S184" s="1"/>
      <c r="T184" s="1"/>
    </row>
    <row r="185" spans="1:20" s="3" customFormat="1" ht="13.5" thickBot="1">
      <c r="A185" s="83" t="s">
        <v>14</v>
      </c>
      <c r="B185" s="99"/>
      <c r="C185" s="99"/>
      <c r="D185" s="195"/>
      <c r="E185" s="131"/>
      <c r="F185" s="131"/>
      <c r="G185" s="131"/>
      <c r="H185" s="423"/>
      <c r="I185" s="178"/>
      <c r="J185" s="131"/>
      <c r="K185" s="131"/>
      <c r="L185" s="131"/>
      <c r="M185" s="423"/>
      <c r="N185" s="178"/>
      <c r="O185" s="144"/>
      <c r="P185" s="83"/>
      <c r="Q185" s="1"/>
      <c r="R185" s="1"/>
      <c r="S185" s="1"/>
      <c r="T185" s="1"/>
    </row>
    <row r="186" spans="1:16" ht="12.75">
      <c r="A186" s="99"/>
      <c r="B186" s="99" t="s">
        <v>2</v>
      </c>
      <c r="C186" s="101"/>
      <c r="D186" s="107">
        <v>4.1</v>
      </c>
      <c r="E186" s="131">
        <v>42.9</v>
      </c>
      <c r="F186" s="131">
        <v>42.399</v>
      </c>
      <c r="G186" s="131">
        <v>41.775</v>
      </c>
      <c r="H186" s="423">
        <v>40.4</v>
      </c>
      <c r="I186" s="178">
        <v>41.8</v>
      </c>
      <c r="J186" s="131">
        <v>39</v>
      </c>
      <c r="K186" s="131">
        <v>39.1</v>
      </c>
      <c r="L186" s="131">
        <v>39.4</v>
      </c>
      <c r="M186" s="423">
        <v>35.3</v>
      </c>
      <c r="N186" s="178">
        <v>38.1</v>
      </c>
      <c r="O186" s="144">
        <f>M186/H186-1</f>
        <v>-0.12623762376237624</v>
      </c>
      <c r="P186" s="83"/>
    </row>
    <row r="187" spans="1:16" ht="12.75">
      <c r="A187" s="83"/>
      <c r="B187" s="99" t="s">
        <v>3</v>
      </c>
      <c r="C187" s="83"/>
      <c r="D187" s="107">
        <v>4.2</v>
      </c>
      <c r="E187" s="131">
        <v>8.6</v>
      </c>
      <c r="F187" s="131">
        <v>9.413</v>
      </c>
      <c r="G187" s="131">
        <v>9.951</v>
      </c>
      <c r="H187" s="423">
        <v>8.6</v>
      </c>
      <c r="I187" s="178">
        <v>9.1</v>
      </c>
      <c r="J187" s="131">
        <v>7.9</v>
      </c>
      <c r="K187" s="131">
        <v>8.4</v>
      </c>
      <c r="L187" s="131">
        <v>8.9</v>
      </c>
      <c r="M187" s="423">
        <v>7.8</v>
      </c>
      <c r="N187" s="178">
        <v>8.3</v>
      </c>
      <c r="O187" s="144">
        <f>M187/H187-1</f>
        <v>-0.09302325581395343</v>
      </c>
      <c r="P187" s="83"/>
    </row>
    <row r="188" spans="1:16" ht="12.75">
      <c r="A188" s="83"/>
      <c r="B188" s="83" t="s">
        <v>123</v>
      </c>
      <c r="C188" s="83"/>
      <c r="D188" s="108">
        <v>4.3</v>
      </c>
      <c r="E188" s="132">
        <v>14.6</v>
      </c>
      <c r="F188" s="132">
        <v>15.594</v>
      </c>
      <c r="G188" s="132">
        <v>16.255</v>
      </c>
      <c r="H188" s="424">
        <v>15.1</v>
      </c>
      <c r="I188" s="179">
        <v>15.4</v>
      </c>
      <c r="J188" s="132">
        <v>14.4</v>
      </c>
      <c r="K188" s="132">
        <v>14.9</v>
      </c>
      <c r="L188" s="132">
        <v>15.6</v>
      </c>
      <c r="M188" s="424">
        <v>13.9</v>
      </c>
      <c r="N188" s="179">
        <v>14.7</v>
      </c>
      <c r="O188" s="150">
        <f>M188/H188-1</f>
        <v>-0.07947019867549665</v>
      </c>
      <c r="P188" s="83"/>
    </row>
    <row r="189" spans="1:20" s="18" customFormat="1" ht="12.75">
      <c r="A189" s="272"/>
      <c r="B189" s="218"/>
      <c r="C189" s="224"/>
      <c r="D189" s="287"/>
      <c r="E189" s="276"/>
      <c r="F189" s="276"/>
      <c r="G189" s="276"/>
      <c r="H189" s="425"/>
      <c r="I189" s="277"/>
      <c r="J189" s="276"/>
      <c r="K189" s="276"/>
      <c r="L189" s="276"/>
      <c r="M189" s="425"/>
      <c r="N189" s="277"/>
      <c r="O189" s="267"/>
      <c r="P189" s="83"/>
      <c r="Q189" s="1"/>
      <c r="R189" s="1"/>
      <c r="S189" s="1"/>
      <c r="T189" s="1"/>
    </row>
    <row r="190" spans="1:106" s="1" customFormat="1" ht="12.75">
      <c r="A190" s="101" t="s">
        <v>107</v>
      </c>
      <c r="B190" s="95"/>
      <c r="C190" s="99"/>
      <c r="D190" s="292"/>
      <c r="E190" s="291"/>
      <c r="F190" s="291"/>
      <c r="G190" s="291"/>
      <c r="H190" s="414"/>
      <c r="I190" s="313"/>
      <c r="J190" s="291"/>
      <c r="K190" s="291"/>
      <c r="L190" s="291"/>
      <c r="M190" s="414"/>
      <c r="N190" s="313"/>
      <c r="O190" s="144"/>
      <c r="P190" s="83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</row>
    <row r="191" spans="1:16" ht="12.75">
      <c r="A191" s="95"/>
      <c r="B191" s="95" t="s">
        <v>138</v>
      </c>
      <c r="C191" s="95"/>
      <c r="D191" s="195">
        <v>3.2</v>
      </c>
      <c r="E191" s="291">
        <v>83.6</v>
      </c>
      <c r="F191" s="291">
        <v>92.1</v>
      </c>
      <c r="G191" s="291">
        <v>93.8</v>
      </c>
      <c r="H191" s="414">
        <v>90.9</v>
      </c>
      <c r="I191" s="313">
        <v>90.2</v>
      </c>
      <c r="J191" s="291">
        <v>87.1</v>
      </c>
      <c r="K191" s="291">
        <v>93.029678349</v>
      </c>
      <c r="L191" s="291">
        <v>92.12280786</v>
      </c>
      <c r="M191" s="414">
        <v>85.708896153</v>
      </c>
      <c r="N191" s="313">
        <v>89.4</v>
      </c>
      <c r="O191" s="144">
        <f>M191/H191-1</f>
        <v>-0.05710785310231037</v>
      </c>
      <c r="P191" s="83"/>
    </row>
    <row r="192" spans="1:16" ht="12.75">
      <c r="A192" s="109"/>
      <c r="B192" s="110"/>
      <c r="C192" s="110"/>
      <c r="D192" s="294"/>
      <c r="H192" s="2"/>
      <c r="I192" s="2"/>
      <c r="L192" s="311"/>
      <c r="O192" s="144"/>
      <c r="P192" s="83"/>
    </row>
    <row r="193" spans="1:16" ht="15">
      <c r="A193" s="104" t="s">
        <v>213</v>
      </c>
      <c r="B193" s="99"/>
      <c r="C193" s="98"/>
      <c r="D193" s="195"/>
      <c r="E193" s="184"/>
      <c r="F193" s="184"/>
      <c r="G193" s="184"/>
      <c r="H193" s="5"/>
      <c r="I193" s="5"/>
      <c r="J193" s="5"/>
      <c r="K193" s="5"/>
      <c r="L193" s="184"/>
      <c r="M193" s="5"/>
      <c r="N193" s="5"/>
      <c r="O193" s="144"/>
      <c r="P193" s="83"/>
    </row>
    <row r="194" spans="1:16" ht="9.75" customHeight="1">
      <c r="A194" s="99"/>
      <c r="B194" s="99"/>
      <c r="C194" s="101"/>
      <c r="D194" s="195"/>
      <c r="E194" s="184"/>
      <c r="F194" s="184"/>
      <c r="G194" s="184"/>
      <c r="H194" s="5"/>
      <c r="I194" s="5"/>
      <c r="J194" s="5"/>
      <c r="K194" s="5"/>
      <c r="L194" s="184"/>
      <c r="M194" s="5"/>
      <c r="N194" s="5"/>
      <c r="O194" s="144"/>
      <c r="P194" s="83"/>
    </row>
    <row r="195" spans="1:20" s="18" customFormat="1" ht="14.25">
      <c r="A195" s="218"/>
      <c r="B195" s="218"/>
      <c r="C195" s="224"/>
      <c r="D195" s="287"/>
      <c r="E195" s="220" t="str">
        <f>E174</f>
        <v>1Q 2007</v>
      </c>
      <c r="F195" s="220" t="str">
        <f>F174</f>
        <v>2Q 2007</v>
      </c>
      <c r="G195" s="220" t="s">
        <v>144</v>
      </c>
      <c r="H195" s="361" t="s">
        <v>148</v>
      </c>
      <c r="I195" s="221">
        <v>2007</v>
      </c>
      <c r="J195" s="220" t="s">
        <v>177</v>
      </c>
      <c r="K195" s="220" t="s">
        <v>184</v>
      </c>
      <c r="L195" s="220" t="s">
        <v>186</v>
      </c>
      <c r="M195" s="361" t="s">
        <v>194</v>
      </c>
      <c r="N195" s="221">
        <v>2008</v>
      </c>
      <c r="O195" s="248" t="s">
        <v>78</v>
      </c>
      <c r="P195" s="83"/>
      <c r="Q195" s="1"/>
      <c r="R195" s="1"/>
      <c r="S195" s="1"/>
      <c r="T195" s="1"/>
    </row>
    <row r="196" spans="1:16" ht="18.75" customHeight="1">
      <c r="A196" s="101" t="s">
        <v>137</v>
      </c>
      <c r="B196" s="99"/>
      <c r="C196" s="101"/>
      <c r="D196" s="195">
        <v>2.1</v>
      </c>
      <c r="E196" s="134">
        <v>0.257</v>
      </c>
      <c r="F196" s="134">
        <v>0.262</v>
      </c>
      <c r="G196" s="134">
        <v>0.267</v>
      </c>
      <c r="H196" s="426">
        <v>0.269</v>
      </c>
      <c r="I196" s="180">
        <v>0.269</v>
      </c>
      <c r="J196" s="134">
        <v>0.271</v>
      </c>
      <c r="K196" s="134">
        <v>0.272</v>
      </c>
      <c r="L196" s="134">
        <v>0.275</v>
      </c>
      <c r="M196" s="426">
        <v>0.277</v>
      </c>
      <c r="N196" s="180">
        <v>0.277</v>
      </c>
      <c r="O196" s="144" t="s">
        <v>149</v>
      </c>
      <c r="P196" s="83"/>
    </row>
    <row r="197" spans="1:16" ht="16.5" customHeight="1">
      <c r="A197" s="83" t="s">
        <v>209</v>
      </c>
      <c r="B197" s="99"/>
      <c r="C197" s="101"/>
      <c r="D197" s="195">
        <v>2.4</v>
      </c>
      <c r="E197" s="134">
        <v>0.862</v>
      </c>
      <c r="F197" s="134">
        <v>0.881</v>
      </c>
      <c r="G197" s="134">
        <v>0.897</v>
      </c>
      <c r="H197" s="426">
        <v>0.922</v>
      </c>
      <c r="I197" s="180">
        <v>0.922</v>
      </c>
      <c r="J197" s="134">
        <v>0.946</v>
      </c>
      <c r="K197" s="134">
        <v>0.98</v>
      </c>
      <c r="L197" s="134">
        <v>1.001</v>
      </c>
      <c r="M197" s="426">
        <v>1.027</v>
      </c>
      <c r="N197" s="180">
        <v>1.027</v>
      </c>
      <c r="O197" s="144" t="s">
        <v>149</v>
      </c>
      <c r="P197" s="83"/>
    </row>
    <row r="198" spans="1:16" ht="12.75">
      <c r="A198" s="83"/>
      <c r="B198" s="99"/>
      <c r="C198" s="101"/>
      <c r="D198" s="195"/>
      <c r="E198" s="130"/>
      <c r="F198" s="130"/>
      <c r="G198" s="130"/>
      <c r="H198" s="410"/>
      <c r="I198" s="177"/>
      <c r="J198" s="130"/>
      <c r="K198" s="130"/>
      <c r="L198" s="130"/>
      <c r="M198" s="410"/>
      <c r="N198" s="177"/>
      <c r="O198" s="144"/>
      <c r="P198" s="83"/>
    </row>
    <row r="199" spans="1:20" s="18" customFormat="1" ht="12.75">
      <c r="A199" s="217" t="s">
        <v>11</v>
      </c>
      <c r="B199" s="218"/>
      <c r="C199" s="218"/>
      <c r="D199" s="287"/>
      <c r="E199" s="274"/>
      <c r="F199" s="274"/>
      <c r="G199" s="274"/>
      <c r="H199" s="411"/>
      <c r="I199" s="275"/>
      <c r="J199" s="274"/>
      <c r="K199" s="274"/>
      <c r="L199" s="274"/>
      <c r="M199" s="411"/>
      <c r="N199" s="275"/>
      <c r="O199" s="267"/>
      <c r="P199" s="83"/>
      <c r="Q199" s="1"/>
      <c r="R199" s="1"/>
      <c r="S199" s="1"/>
      <c r="T199" s="1"/>
    </row>
    <row r="200" spans="1:16" ht="12.75">
      <c r="A200" s="83" t="s">
        <v>7</v>
      </c>
      <c r="B200" s="99"/>
      <c r="C200" s="101"/>
      <c r="D200" s="195"/>
      <c r="E200" s="130"/>
      <c r="F200" s="130"/>
      <c r="G200" s="130"/>
      <c r="H200" s="410"/>
      <c r="I200" s="177"/>
      <c r="J200" s="130"/>
      <c r="K200" s="130"/>
      <c r="L200" s="130"/>
      <c r="M200" s="410"/>
      <c r="N200" s="177"/>
      <c r="O200" s="144"/>
      <c r="P200" s="83"/>
    </row>
    <row r="201" spans="1:16" ht="12.75">
      <c r="A201" s="99"/>
      <c r="B201" s="99" t="s">
        <v>2</v>
      </c>
      <c r="C201" s="95"/>
      <c r="D201" s="294">
        <v>8.1</v>
      </c>
      <c r="E201" s="135">
        <v>261.9</v>
      </c>
      <c r="F201" s="135">
        <v>276.6</v>
      </c>
      <c r="G201" s="135">
        <v>293.6</v>
      </c>
      <c r="H201" s="427">
        <v>311.1</v>
      </c>
      <c r="I201" s="181">
        <v>311.1</v>
      </c>
      <c r="J201" s="135">
        <v>325.3</v>
      </c>
      <c r="K201" s="135">
        <v>342.9</v>
      </c>
      <c r="L201" s="135">
        <v>357</v>
      </c>
      <c r="M201" s="427">
        <v>375.3</v>
      </c>
      <c r="N201" s="181">
        <v>375.3</v>
      </c>
      <c r="O201" s="144">
        <f>M201/H201-1</f>
        <v>0.20636451301832204</v>
      </c>
      <c r="P201" s="83"/>
    </row>
    <row r="202" spans="1:16" ht="12.75">
      <c r="A202" s="99"/>
      <c r="B202" s="99" t="s">
        <v>3</v>
      </c>
      <c r="C202" s="99"/>
      <c r="D202" s="295">
        <v>8.2</v>
      </c>
      <c r="E202" s="135">
        <v>182.1</v>
      </c>
      <c r="F202" s="135">
        <v>186.8</v>
      </c>
      <c r="G202" s="135">
        <v>186.2</v>
      </c>
      <c r="H202" s="427">
        <v>186.2</v>
      </c>
      <c r="I202" s="181">
        <v>186.2</v>
      </c>
      <c r="J202" s="135">
        <v>187.8</v>
      </c>
      <c r="K202" s="135">
        <v>191.8</v>
      </c>
      <c r="L202" s="135">
        <v>195.2</v>
      </c>
      <c r="M202" s="427">
        <v>195.3</v>
      </c>
      <c r="N202" s="181">
        <v>195.3</v>
      </c>
      <c r="O202" s="144">
        <f>M202/H202-1</f>
        <v>0.048872180451127845</v>
      </c>
      <c r="P202" s="83"/>
    </row>
    <row r="203" spans="1:16" ht="12.75">
      <c r="A203" s="83"/>
      <c r="B203" s="83" t="s">
        <v>1</v>
      </c>
      <c r="C203" s="101"/>
      <c r="D203" s="296">
        <v>8</v>
      </c>
      <c r="E203" s="136">
        <v>443.9</v>
      </c>
      <c r="F203" s="136">
        <v>463.4</v>
      </c>
      <c r="G203" s="136">
        <v>479.9</v>
      </c>
      <c r="H203" s="428">
        <v>497.3</v>
      </c>
      <c r="I203" s="182">
        <v>497.3</v>
      </c>
      <c r="J203" s="136">
        <v>513.1</v>
      </c>
      <c r="K203" s="136">
        <v>534.7</v>
      </c>
      <c r="L203" s="136">
        <v>552.2</v>
      </c>
      <c r="M203" s="428">
        <v>570.6</v>
      </c>
      <c r="N203" s="182">
        <v>570.6</v>
      </c>
      <c r="O203" s="150">
        <f>M203/H203-1</f>
        <v>0.14739593806555407</v>
      </c>
      <c r="P203" s="83"/>
    </row>
    <row r="204" spans="1:16" ht="12.75">
      <c r="A204" s="99"/>
      <c r="B204" s="83"/>
      <c r="C204" s="95"/>
      <c r="D204" s="195"/>
      <c r="E204" s="131"/>
      <c r="F204" s="131"/>
      <c r="G204" s="131"/>
      <c r="H204" s="423"/>
      <c r="I204" s="178"/>
      <c r="J204" s="131"/>
      <c r="K204" s="131"/>
      <c r="L204" s="131"/>
      <c r="M204" s="423"/>
      <c r="N204" s="178"/>
      <c r="O204" s="144"/>
      <c r="P204" s="83"/>
    </row>
    <row r="205" spans="1:20" s="18" customFormat="1" ht="12.75">
      <c r="A205" s="272" t="s">
        <v>13</v>
      </c>
      <c r="B205" s="218"/>
      <c r="C205" s="224"/>
      <c r="D205" s="287"/>
      <c r="E205" s="276"/>
      <c r="F205" s="276"/>
      <c r="G205" s="276"/>
      <c r="H205" s="425"/>
      <c r="I205" s="277"/>
      <c r="J205" s="276"/>
      <c r="K205" s="276"/>
      <c r="L205" s="276"/>
      <c r="M205" s="425"/>
      <c r="N205" s="277"/>
      <c r="O205" s="267"/>
      <c r="P205" s="83"/>
      <c r="Q205" s="1"/>
      <c r="R205" s="1"/>
      <c r="S205" s="1"/>
      <c r="T205" s="1"/>
    </row>
    <row r="206" spans="1:16" ht="12.75">
      <c r="A206" s="83" t="s">
        <v>14</v>
      </c>
      <c r="B206" s="99"/>
      <c r="C206" s="99"/>
      <c r="D206" s="195"/>
      <c r="E206" s="131"/>
      <c r="F206" s="131"/>
      <c r="G206" s="131"/>
      <c r="H206" s="423"/>
      <c r="I206" s="178"/>
      <c r="J206" s="131"/>
      <c r="K206" s="131"/>
      <c r="L206" s="131"/>
      <c r="M206" s="423"/>
      <c r="N206" s="178"/>
      <c r="O206" s="144"/>
      <c r="P206" s="83"/>
    </row>
    <row r="207" spans="1:16" ht="12.75">
      <c r="A207" s="99"/>
      <c r="B207" s="99" t="s">
        <v>2</v>
      </c>
      <c r="C207" s="101"/>
      <c r="D207" s="107">
        <v>4.1</v>
      </c>
      <c r="E207" s="135">
        <v>31.1</v>
      </c>
      <c r="F207" s="135">
        <v>33.4</v>
      </c>
      <c r="G207" s="135">
        <v>35.5</v>
      </c>
      <c r="H207" s="427">
        <v>32</v>
      </c>
      <c r="I207" s="181">
        <v>33.1</v>
      </c>
      <c r="J207" s="135">
        <v>31.9</v>
      </c>
      <c r="K207" s="135">
        <v>32.3</v>
      </c>
      <c r="L207" s="135">
        <v>34.5</v>
      </c>
      <c r="M207" s="427">
        <v>31.1</v>
      </c>
      <c r="N207" s="181">
        <v>32.4</v>
      </c>
      <c r="O207" s="144">
        <f>M207/H207-1</f>
        <v>-0.028124999999999956</v>
      </c>
      <c r="P207" s="83"/>
    </row>
    <row r="208" spans="1:16" ht="12.75">
      <c r="A208" s="83"/>
      <c r="B208" s="99" t="s">
        <v>3</v>
      </c>
      <c r="C208" s="83"/>
      <c r="D208" s="107">
        <v>4.2</v>
      </c>
      <c r="E208" s="135">
        <v>7.2</v>
      </c>
      <c r="F208" s="135">
        <v>8.5</v>
      </c>
      <c r="G208" s="135">
        <v>8.8</v>
      </c>
      <c r="H208" s="427">
        <v>9.1</v>
      </c>
      <c r="I208" s="181">
        <v>8.4</v>
      </c>
      <c r="J208" s="135">
        <v>8.7</v>
      </c>
      <c r="K208" s="135">
        <v>8.3</v>
      </c>
      <c r="L208" s="135">
        <v>10</v>
      </c>
      <c r="M208" s="427">
        <v>8.3</v>
      </c>
      <c r="N208" s="181">
        <v>8.8</v>
      </c>
      <c r="O208" s="144">
        <f>M208/H208-1</f>
        <v>-0.08791208791208782</v>
      </c>
      <c r="P208" s="83"/>
    </row>
    <row r="209" spans="1:16" ht="12.75">
      <c r="A209" s="83"/>
      <c r="B209" s="83" t="s">
        <v>123</v>
      </c>
      <c r="C209" s="83"/>
      <c r="D209" s="111">
        <v>4.3</v>
      </c>
      <c r="E209" s="136">
        <v>21.1</v>
      </c>
      <c r="F209" s="136">
        <v>23.3</v>
      </c>
      <c r="G209" s="136">
        <v>24.9</v>
      </c>
      <c r="H209" s="428">
        <v>23.2</v>
      </c>
      <c r="I209" s="182">
        <v>23.2</v>
      </c>
      <c r="J209" s="136">
        <v>23.3</v>
      </c>
      <c r="K209" s="136">
        <v>23.6</v>
      </c>
      <c r="L209" s="136">
        <v>25.8</v>
      </c>
      <c r="M209" s="428">
        <v>23.2</v>
      </c>
      <c r="N209" s="182">
        <v>24</v>
      </c>
      <c r="O209" s="150">
        <f>M209/H209-1</f>
        <v>0</v>
      </c>
      <c r="P209" s="83"/>
    </row>
    <row r="210" spans="1:20" s="18" customFormat="1" ht="12.75">
      <c r="A210" s="272"/>
      <c r="B210" s="218"/>
      <c r="C210" s="224"/>
      <c r="D210" s="287"/>
      <c r="E210" s="276"/>
      <c r="F210" s="276"/>
      <c r="G210" s="276"/>
      <c r="H210" s="425"/>
      <c r="I210" s="277"/>
      <c r="J210" s="276"/>
      <c r="K210" s="276"/>
      <c r="L210" s="276"/>
      <c r="M210" s="425"/>
      <c r="N210" s="277"/>
      <c r="O210" s="267"/>
      <c r="P210" s="83"/>
      <c r="Q210" s="1"/>
      <c r="R210" s="1"/>
      <c r="S210" s="1"/>
      <c r="T210" s="1"/>
    </row>
    <row r="211" spans="1:106" s="1" customFormat="1" ht="12.75">
      <c r="A211" s="101" t="s">
        <v>107</v>
      </c>
      <c r="B211" s="95"/>
      <c r="C211" s="99"/>
      <c r="D211" s="292"/>
      <c r="E211" s="291"/>
      <c r="F211" s="291"/>
      <c r="G211" s="291"/>
      <c r="H211" s="414"/>
      <c r="I211" s="313"/>
      <c r="J211" s="291"/>
      <c r="K211" s="291"/>
      <c r="L211" s="291"/>
      <c r="M211" s="414"/>
      <c r="N211" s="313"/>
      <c r="O211" s="144"/>
      <c r="P211" s="83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</row>
    <row r="212" spans="1:16" ht="12.75">
      <c r="A212" s="95"/>
      <c r="B212" s="95" t="s">
        <v>138</v>
      </c>
      <c r="C212" s="95"/>
      <c r="D212" s="195">
        <v>3.2</v>
      </c>
      <c r="E212" s="291">
        <v>117.6</v>
      </c>
      <c r="F212" s="291">
        <v>125.1</v>
      </c>
      <c r="G212" s="291">
        <v>120.9</v>
      </c>
      <c r="H212" s="414">
        <v>134.7</v>
      </c>
      <c r="I212" s="313">
        <v>124.9</v>
      </c>
      <c r="J212" s="291">
        <v>138.6</v>
      </c>
      <c r="K212" s="291">
        <v>135.353896112</v>
      </c>
      <c r="L212" s="291">
        <v>127.686888918</v>
      </c>
      <c r="M212" s="414">
        <v>137.613495227</v>
      </c>
      <c r="N212" s="313">
        <v>134.8</v>
      </c>
      <c r="O212" s="144">
        <f>M212/H212-1</f>
        <v>0.02162951170749805</v>
      </c>
      <c r="P212" s="83"/>
    </row>
    <row r="213" spans="1:16" ht="12.75">
      <c r="A213" s="95"/>
      <c r="B213" s="95"/>
      <c r="C213" s="95"/>
      <c r="D213" s="195"/>
      <c r="E213" s="291"/>
      <c r="F213" s="291"/>
      <c r="G213" s="291"/>
      <c r="H213" s="414"/>
      <c r="I213" s="313"/>
      <c r="J213" s="291"/>
      <c r="K213" s="291"/>
      <c r="L213" s="291"/>
      <c r="M213" s="414"/>
      <c r="N213" s="313"/>
      <c r="O213" s="144"/>
      <c r="P213" s="83"/>
    </row>
    <row r="214" spans="1:16" ht="15">
      <c r="A214" s="104" t="s">
        <v>214</v>
      </c>
      <c r="B214" s="99"/>
      <c r="C214" s="98"/>
      <c r="D214" s="195"/>
      <c r="E214" s="195"/>
      <c r="F214" s="195"/>
      <c r="G214" s="195"/>
      <c r="H214" s="184"/>
      <c r="I214" s="184"/>
      <c r="J214" s="195"/>
      <c r="K214" s="195"/>
      <c r="L214" s="195"/>
      <c r="M214" s="184"/>
      <c r="N214" s="184"/>
      <c r="O214" s="144"/>
      <c r="P214" s="83"/>
    </row>
    <row r="215" spans="1:16" ht="15">
      <c r="A215" s="104"/>
      <c r="B215" s="99"/>
      <c r="C215" s="98"/>
      <c r="D215" s="195"/>
      <c r="E215" s="195"/>
      <c r="F215" s="195"/>
      <c r="G215" s="195"/>
      <c r="H215" s="184"/>
      <c r="I215" s="184"/>
      <c r="J215" s="195"/>
      <c r="K215" s="195"/>
      <c r="L215" s="195"/>
      <c r="M215" s="184"/>
      <c r="N215" s="184"/>
      <c r="O215" s="144"/>
      <c r="P215" s="83"/>
    </row>
    <row r="216" spans="1:16" ht="14.25">
      <c r="A216" s="218"/>
      <c r="B216" s="218"/>
      <c r="C216" s="224"/>
      <c r="D216" s="287"/>
      <c r="E216" s="220" t="s">
        <v>136</v>
      </c>
      <c r="F216" s="220" t="s">
        <v>139</v>
      </c>
      <c r="G216" s="220" t="s">
        <v>144</v>
      </c>
      <c r="H216" s="361" t="s">
        <v>148</v>
      </c>
      <c r="I216" s="221">
        <v>2007</v>
      </c>
      <c r="J216" s="220" t="s">
        <v>177</v>
      </c>
      <c r="K216" s="220" t="s">
        <v>184</v>
      </c>
      <c r="L216" s="220" t="s">
        <v>186</v>
      </c>
      <c r="M216" s="361" t="s">
        <v>194</v>
      </c>
      <c r="N216" s="221">
        <v>2008</v>
      </c>
      <c r="O216" s="248" t="s">
        <v>78</v>
      </c>
      <c r="P216" s="83"/>
    </row>
    <row r="217" spans="1:16" ht="12.75">
      <c r="A217" s="101" t="s">
        <v>137</v>
      </c>
      <c r="B217" s="99"/>
      <c r="C217" s="101"/>
      <c r="D217" s="195">
        <v>2.1</v>
      </c>
      <c r="E217" s="130" t="s">
        <v>182</v>
      </c>
      <c r="F217" s="130" t="s">
        <v>182</v>
      </c>
      <c r="G217" s="130" t="s">
        <v>182</v>
      </c>
      <c r="H217" s="410">
        <v>0.058</v>
      </c>
      <c r="I217" s="177">
        <v>0.058</v>
      </c>
      <c r="J217" s="130">
        <v>0.067</v>
      </c>
      <c r="K217" s="130">
        <v>0.072</v>
      </c>
      <c r="L217" s="130">
        <v>0.079</v>
      </c>
      <c r="M217" s="410">
        <v>0.091</v>
      </c>
      <c r="N217" s="177">
        <v>0.091</v>
      </c>
      <c r="O217" s="144" t="s">
        <v>149</v>
      </c>
      <c r="P217" s="83"/>
    </row>
    <row r="218" spans="1:16" ht="12.75">
      <c r="A218" s="83" t="s">
        <v>209</v>
      </c>
      <c r="B218" s="99"/>
      <c r="C218" s="101"/>
      <c r="D218" s="195">
        <v>2.3</v>
      </c>
      <c r="E218" s="130" t="s">
        <v>182</v>
      </c>
      <c r="F218" s="130" t="s">
        <v>182</v>
      </c>
      <c r="G218" s="130" t="s">
        <v>182</v>
      </c>
      <c r="H218" s="410">
        <v>1.172</v>
      </c>
      <c r="I218" s="177">
        <v>1.172</v>
      </c>
      <c r="J218" s="130">
        <v>1.195</v>
      </c>
      <c r="K218" s="130">
        <v>1.239</v>
      </c>
      <c r="L218" s="130">
        <v>1.273</v>
      </c>
      <c r="M218" s="410">
        <v>1.329</v>
      </c>
      <c r="N218" s="177">
        <v>1.329</v>
      </c>
      <c r="O218" s="144" t="s">
        <v>149</v>
      </c>
      <c r="P218" s="83"/>
    </row>
    <row r="219" spans="1:16" ht="12.75">
      <c r="A219" s="83"/>
      <c r="B219" s="99"/>
      <c r="C219" s="101"/>
      <c r="D219" s="195"/>
      <c r="E219" s="130"/>
      <c r="F219" s="130"/>
      <c r="G219" s="130"/>
      <c r="H219" s="410"/>
      <c r="I219" s="177"/>
      <c r="J219" s="130"/>
      <c r="K219" s="130"/>
      <c r="L219" s="130"/>
      <c r="M219" s="410"/>
      <c r="N219" s="177"/>
      <c r="O219" s="144"/>
      <c r="P219" s="83"/>
    </row>
    <row r="220" spans="1:16" ht="12.75">
      <c r="A220" s="217" t="s">
        <v>11</v>
      </c>
      <c r="B220" s="218"/>
      <c r="C220" s="218"/>
      <c r="D220" s="287"/>
      <c r="E220" s="274"/>
      <c r="F220" s="274"/>
      <c r="G220" s="274"/>
      <c r="H220" s="411"/>
      <c r="I220" s="275"/>
      <c r="J220" s="274"/>
      <c r="K220" s="274"/>
      <c r="L220" s="274"/>
      <c r="M220" s="411"/>
      <c r="N220" s="275"/>
      <c r="O220" s="267"/>
      <c r="P220" s="83"/>
    </row>
    <row r="221" spans="1:16" ht="12.75">
      <c r="A221" s="83" t="s">
        <v>24</v>
      </c>
      <c r="B221" s="99"/>
      <c r="C221" s="101"/>
      <c r="D221" s="195"/>
      <c r="E221" s="131"/>
      <c r="F221" s="131"/>
      <c r="G221" s="131"/>
      <c r="H221" s="423"/>
      <c r="I221" s="178"/>
      <c r="J221" s="131"/>
      <c r="K221" s="131"/>
      <c r="L221" s="131"/>
      <c r="M221" s="423"/>
      <c r="N221" s="178"/>
      <c r="O221" s="144"/>
      <c r="P221" s="83"/>
    </row>
    <row r="222" spans="1:16" ht="12.75" hidden="1">
      <c r="A222" s="99"/>
      <c r="B222" s="99" t="s">
        <v>2</v>
      </c>
      <c r="C222" s="95"/>
      <c r="D222" s="107">
        <v>8.1</v>
      </c>
      <c r="E222" s="131">
        <v>0</v>
      </c>
      <c r="F222" s="131">
        <v>0</v>
      </c>
      <c r="G222" s="131">
        <v>0</v>
      </c>
      <c r="H222" s="423">
        <v>55.9</v>
      </c>
      <c r="I222" s="178">
        <v>55.9</v>
      </c>
      <c r="J222" s="131">
        <v>98.7</v>
      </c>
      <c r="K222" s="131">
        <v>121</v>
      </c>
      <c r="L222" s="131">
        <v>145.9</v>
      </c>
      <c r="M222" s="423">
        <v>191.3</v>
      </c>
      <c r="N222" s="178">
        <v>191.3</v>
      </c>
      <c r="O222" s="144" t="s">
        <v>149</v>
      </c>
      <c r="P222" s="83"/>
    </row>
    <row r="223" spans="1:16" ht="12.75" hidden="1">
      <c r="A223" s="99"/>
      <c r="B223" s="99" t="s">
        <v>3</v>
      </c>
      <c r="C223" s="99"/>
      <c r="D223" s="293">
        <v>8.2</v>
      </c>
      <c r="E223" s="131">
        <v>0</v>
      </c>
      <c r="F223" s="131">
        <v>0</v>
      </c>
      <c r="G223" s="131">
        <v>0</v>
      </c>
      <c r="H223" s="423">
        <v>453</v>
      </c>
      <c r="I223" s="178">
        <v>453</v>
      </c>
      <c r="J223" s="131">
        <v>503</v>
      </c>
      <c r="K223" s="131">
        <v>545.6</v>
      </c>
      <c r="L223" s="131">
        <v>606.7</v>
      </c>
      <c r="M223" s="423">
        <v>716.6</v>
      </c>
      <c r="N223" s="178">
        <v>716.6</v>
      </c>
      <c r="O223" s="144" t="s">
        <v>149</v>
      </c>
      <c r="P223" s="83"/>
    </row>
    <row r="224" spans="1:16" ht="12.75">
      <c r="A224" s="99"/>
      <c r="B224" s="83" t="s">
        <v>1</v>
      </c>
      <c r="C224" s="95"/>
      <c r="D224" s="108">
        <v>8</v>
      </c>
      <c r="E224" s="132">
        <v>0</v>
      </c>
      <c r="F224" s="132">
        <v>0</v>
      </c>
      <c r="G224" s="132">
        <v>0</v>
      </c>
      <c r="H224" s="424">
        <v>508.9</v>
      </c>
      <c r="I224" s="179">
        <v>508.9</v>
      </c>
      <c r="J224" s="132">
        <v>601.7</v>
      </c>
      <c r="K224" s="132">
        <v>666.6</v>
      </c>
      <c r="L224" s="132">
        <v>752.6</v>
      </c>
      <c r="M224" s="424">
        <v>907.9</v>
      </c>
      <c r="N224" s="179">
        <v>907.9</v>
      </c>
      <c r="O224" s="150">
        <f>M224/H224-1</f>
        <v>0.7840440165061899</v>
      </c>
      <c r="P224" s="83"/>
    </row>
    <row r="225" spans="1:16" ht="12.75">
      <c r="A225" s="99"/>
      <c r="B225" s="83"/>
      <c r="C225" s="95"/>
      <c r="D225" s="195"/>
      <c r="E225" s="131"/>
      <c r="F225" s="131"/>
      <c r="G225" s="131"/>
      <c r="H225" s="423"/>
      <c r="I225" s="178"/>
      <c r="J225" s="131"/>
      <c r="K225" s="131"/>
      <c r="L225" s="131"/>
      <c r="M225" s="423"/>
      <c r="N225" s="178"/>
      <c r="O225" s="144"/>
      <c r="P225" s="83"/>
    </row>
    <row r="226" spans="1:16" ht="12.75" hidden="1">
      <c r="A226" s="272" t="s">
        <v>13</v>
      </c>
      <c r="B226" s="218"/>
      <c r="C226" s="224"/>
      <c r="D226" s="287"/>
      <c r="E226" s="276"/>
      <c r="F226" s="276"/>
      <c r="G226" s="276"/>
      <c r="H226" s="425"/>
      <c r="I226" s="277"/>
      <c r="J226" s="276"/>
      <c r="K226" s="276"/>
      <c r="L226" s="276"/>
      <c r="M226" s="425"/>
      <c r="N226" s="277"/>
      <c r="O226" s="267"/>
      <c r="P226" s="83"/>
    </row>
    <row r="227" spans="1:16" ht="12.75" hidden="1">
      <c r="A227" s="83" t="s">
        <v>14</v>
      </c>
      <c r="B227" s="99"/>
      <c r="C227" s="99"/>
      <c r="D227" s="195"/>
      <c r="E227" s="131"/>
      <c r="F227" s="131"/>
      <c r="G227" s="131"/>
      <c r="H227" s="423"/>
      <c r="I227" s="178"/>
      <c r="J227" s="131"/>
      <c r="K227" s="131"/>
      <c r="L227" s="131"/>
      <c r="M227" s="423"/>
      <c r="N227" s="178"/>
      <c r="O227" s="144"/>
      <c r="P227" s="83"/>
    </row>
    <row r="228" spans="1:16" ht="12.75" hidden="1">
      <c r="A228" s="99"/>
      <c r="B228" s="99" t="s">
        <v>2</v>
      </c>
      <c r="C228" s="101"/>
      <c r="D228" s="107">
        <v>4.1</v>
      </c>
      <c r="E228" s="131">
        <v>0</v>
      </c>
      <c r="F228" s="131">
        <v>0</v>
      </c>
      <c r="G228" s="131">
        <v>0</v>
      </c>
      <c r="H228" s="423">
        <v>20.2</v>
      </c>
      <c r="I228" s="178">
        <v>20.155</v>
      </c>
      <c r="J228" s="131">
        <v>20.579</v>
      </c>
      <c r="K228" s="131">
        <v>14.8</v>
      </c>
      <c r="L228" s="131">
        <v>16</v>
      </c>
      <c r="M228" s="423"/>
      <c r="N228" s="178"/>
      <c r="O228" s="144" t="s">
        <v>149</v>
      </c>
      <c r="P228" s="83"/>
    </row>
    <row r="229" spans="1:16" ht="12.75" hidden="1">
      <c r="A229" s="83"/>
      <c r="B229" s="99" t="s">
        <v>3</v>
      </c>
      <c r="C229" s="83"/>
      <c r="D229" s="107">
        <v>4.2</v>
      </c>
      <c r="E229" s="131">
        <v>0</v>
      </c>
      <c r="F229" s="131">
        <v>0</v>
      </c>
      <c r="G229" s="131">
        <v>0</v>
      </c>
      <c r="H229" s="423">
        <v>3.3</v>
      </c>
      <c r="I229" s="178">
        <v>3.491</v>
      </c>
      <c r="J229" s="131">
        <v>3.315</v>
      </c>
      <c r="K229" s="131">
        <v>3.4</v>
      </c>
      <c r="L229" s="131">
        <v>3.8</v>
      </c>
      <c r="M229" s="423"/>
      <c r="N229" s="178"/>
      <c r="O229" s="144" t="s">
        <v>149</v>
      </c>
      <c r="P229" s="83"/>
    </row>
    <row r="230" spans="1:16" ht="12.75" hidden="1">
      <c r="A230" s="83"/>
      <c r="B230" s="83" t="s">
        <v>123</v>
      </c>
      <c r="C230" s="83"/>
      <c r="D230" s="108">
        <v>4.3</v>
      </c>
      <c r="E230" s="132">
        <v>0</v>
      </c>
      <c r="F230" s="132">
        <v>0</v>
      </c>
      <c r="G230" s="132">
        <v>0</v>
      </c>
      <c r="H230" s="424">
        <v>4</v>
      </c>
      <c r="I230" s="179">
        <v>3.913</v>
      </c>
      <c r="J230" s="132">
        <v>5.851</v>
      </c>
      <c r="K230" s="132">
        <v>5.3</v>
      </c>
      <c r="L230" s="132">
        <v>6</v>
      </c>
      <c r="M230" s="424"/>
      <c r="N230" s="179"/>
      <c r="O230" s="150" t="s">
        <v>149</v>
      </c>
      <c r="P230" s="83"/>
    </row>
    <row r="231" spans="1:16" ht="12.75" hidden="1">
      <c r="A231" s="272"/>
      <c r="B231" s="218"/>
      <c r="C231" s="224"/>
      <c r="D231" s="287"/>
      <c r="E231" s="276"/>
      <c r="F231" s="276"/>
      <c r="G231" s="276"/>
      <c r="H231" s="425"/>
      <c r="I231" s="277"/>
      <c r="J231" s="276"/>
      <c r="K231" s="276"/>
      <c r="L231" s="276"/>
      <c r="M231" s="425"/>
      <c r="N231" s="277"/>
      <c r="O231" s="267"/>
      <c r="P231" s="83"/>
    </row>
    <row r="232" spans="1:106" s="1" customFormat="1" ht="12.75" hidden="1">
      <c r="A232" s="101" t="s">
        <v>107</v>
      </c>
      <c r="B232" s="95"/>
      <c r="C232" s="99"/>
      <c r="D232" s="292"/>
      <c r="E232" s="291"/>
      <c r="F232" s="291"/>
      <c r="G232" s="291"/>
      <c r="H232" s="414"/>
      <c r="I232" s="313"/>
      <c r="J232" s="291"/>
      <c r="K232" s="291"/>
      <c r="L232" s="291"/>
      <c r="M232" s="414"/>
      <c r="N232" s="313"/>
      <c r="O232" s="144"/>
      <c r="P232" s="8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</row>
    <row r="233" spans="1:16" ht="12.75" hidden="1">
      <c r="A233" s="95"/>
      <c r="B233" s="95" t="s">
        <v>138</v>
      </c>
      <c r="C233" s="95"/>
      <c r="D233" s="195">
        <v>3.2</v>
      </c>
      <c r="E233" s="291">
        <v>0</v>
      </c>
      <c r="F233" s="291">
        <v>0</v>
      </c>
      <c r="G233" s="291" t="s">
        <v>182</v>
      </c>
      <c r="H233" s="414">
        <v>0</v>
      </c>
      <c r="I233" s="313">
        <v>33.572128371</v>
      </c>
      <c r="J233" s="291">
        <v>40.962128009</v>
      </c>
      <c r="K233" s="291">
        <v>40.473408451</v>
      </c>
      <c r="L233" s="291">
        <v>40.264773438</v>
      </c>
      <c r="M233" s="414"/>
      <c r="N233" s="313"/>
      <c r="O233" s="144" t="s">
        <v>149</v>
      </c>
      <c r="P233" s="83"/>
    </row>
    <row r="234" spans="1:16" ht="12.75">
      <c r="A234" s="95"/>
      <c r="B234" s="95"/>
      <c r="C234" s="95"/>
      <c r="D234" s="195"/>
      <c r="E234" s="291"/>
      <c r="F234" s="291"/>
      <c r="G234" s="291"/>
      <c r="H234" s="414"/>
      <c r="I234" s="313"/>
      <c r="J234" s="291"/>
      <c r="K234" s="291"/>
      <c r="L234" s="291"/>
      <c r="M234" s="414"/>
      <c r="N234" s="313"/>
      <c r="O234" s="144"/>
      <c r="P234" s="83"/>
    </row>
    <row r="235" spans="1:16" ht="15">
      <c r="A235" s="104" t="s">
        <v>215</v>
      </c>
      <c r="B235" s="99"/>
      <c r="C235" s="98"/>
      <c r="D235" s="195"/>
      <c r="E235" s="195"/>
      <c r="F235" s="195"/>
      <c r="G235" s="195"/>
      <c r="H235" s="184"/>
      <c r="I235" s="184"/>
      <c r="J235" s="195"/>
      <c r="K235" s="195"/>
      <c r="L235" s="195"/>
      <c r="M235" s="184"/>
      <c r="N235" s="184"/>
      <c r="O235" s="144"/>
      <c r="P235" s="83"/>
    </row>
    <row r="236" spans="1:16" ht="15">
      <c r="A236" s="104"/>
      <c r="B236" s="99"/>
      <c r="C236" s="98"/>
      <c r="D236" s="195"/>
      <c r="E236" s="195"/>
      <c r="F236" s="195"/>
      <c r="G236" s="195"/>
      <c r="H236" s="184"/>
      <c r="I236" s="184"/>
      <c r="J236" s="195"/>
      <c r="K236" s="195"/>
      <c r="L236" s="195"/>
      <c r="M236" s="184"/>
      <c r="N236" s="184"/>
      <c r="O236" s="144"/>
      <c r="P236" s="83"/>
    </row>
    <row r="237" spans="1:16" ht="14.25">
      <c r="A237" s="218"/>
      <c r="B237" s="218"/>
      <c r="C237" s="224"/>
      <c r="D237" s="287"/>
      <c r="E237" s="220" t="s">
        <v>136</v>
      </c>
      <c r="F237" s="220" t="s">
        <v>139</v>
      </c>
      <c r="G237" s="220" t="s">
        <v>144</v>
      </c>
      <c r="H237" s="361" t="s">
        <v>148</v>
      </c>
      <c r="I237" s="221">
        <v>2007</v>
      </c>
      <c r="J237" s="220" t="s">
        <v>177</v>
      </c>
      <c r="K237" s="220" t="s">
        <v>184</v>
      </c>
      <c r="L237" s="220" t="s">
        <v>186</v>
      </c>
      <c r="M237" s="361" t="s">
        <v>194</v>
      </c>
      <c r="N237" s="221">
        <v>2008</v>
      </c>
      <c r="O237" s="248" t="s">
        <v>78</v>
      </c>
      <c r="P237" s="83"/>
    </row>
    <row r="238" spans="1:16" ht="12.75">
      <c r="A238" s="101" t="s">
        <v>137</v>
      </c>
      <c r="B238" s="99"/>
      <c r="C238" s="101"/>
      <c r="D238" s="195">
        <v>2.1</v>
      </c>
      <c r="E238" s="130" t="s">
        <v>182</v>
      </c>
      <c r="F238" s="130" t="s">
        <v>182</v>
      </c>
      <c r="G238" s="130" t="s">
        <v>182</v>
      </c>
      <c r="H238" s="410">
        <v>0.079</v>
      </c>
      <c r="I238" s="177">
        <v>0.079</v>
      </c>
      <c r="J238" s="130">
        <v>0.081</v>
      </c>
      <c r="K238" s="130">
        <v>0.099</v>
      </c>
      <c r="L238" s="130">
        <v>0.115</v>
      </c>
      <c r="M238" s="410">
        <v>0.107</v>
      </c>
      <c r="N238" s="177">
        <v>0.107</v>
      </c>
      <c r="O238" s="144" t="s">
        <v>149</v>
      </c>
      <c r="P238" s="83"/>
    </row>
    <row r="239" spans="1:16" ht="12.75">
      <c r="A239" s="83" t="s">
        <v>209</v>
      </c>
      <c r="B239" s="99"/>
      <c r="C239" s="101"/>
      <c r="D239" s="195">
        <v>2.3</v>
      </c>
      <c r="E239" s="130" t="s">
        <v>182</v>
      </c>
      <c r="F239" s="130" t="s">
        <v>182</v>
      </c>
      <c r="G239" s="130" t="s">
        <v>182</v>
      </c>
      <c r="H239" s="410">
        <v>0.874</v>
      </c>
      <c r="I239" s="177">
        <v>0.874</v>
      </c>
      <c r="J239" s="130">
        <v>0.99</v>
      </c>
      <c r="K239" s="130">
        <v>1.038</v>
      </c>
      <c r="L239" s="130">
        <v>1.075</v>
      </c>
      <c r="M239" s="410">
        <v>1.123</v>
      </c>
      <c r="N239" s="177">
        <v>1.123</v>
      </c>
      <c r="O239" s="144" t="s">
        <v>149</v>
      </c>
      <c r="P239" s="83"/>
    </row>
    <row r="240" spans="1:16" ht="12.75">
      <c r="A240" s="83"/>
      <c r="B240" s="99"/>
      <c r="C240" s="101"/>
      <c r="D240" s="195"/>
      <c r="E240" s="130"/>
      <c r="F240" s="130"/>
      <c r="G240" s="130"/>
      <c r="H240" s="410"/>
      <c r="I240" s="177"/>
      <c r="J240" s="130"/>
      <c r="K240" s="130"/>
      <c r="L240" s="130"/>
      <c r="M240" s="410"/>
      <c r="N240" s="177"/>
      <c r="O240" s="144"/>
      <c r="P240" s="83"/>
    </row>
    <row r="241" spans="1:16" ht="12.75">
      <c r="A241" s="217" t="s">
        <v>11</v>
      </c>
      <c r="B241" s="218"/>
      <c r="C241" s="218"/>
      <c r="D241" s="287"/>
      <c r="E241" s="274"/>
      <c r="F241" s="274"/>
      <c r="G241" s="274"/>
      <c r="H241" s="411"/>
      <c r="I241" s="275"/>
      <c r="J241" s="274"/>
      <c r="K241" s="274"/>
      <c r="L241" s="274"/>
      <c r="M241" s="411"/>
      <c r="N241" s="275"/>
      <c r="O241" s="267"/>
      <c r="P241" s="83"/>
    </row>
    <row r="242" spans="1:16" ht="12.75">
      <c r="A242" s="83" t="s">
        <v>24</v>
      </c>
      <c r="B242" s="99"/>
      <c r="C242" s="101"/>
      <c r="D242" s="195"/>
      <c r="E242" s="131"/>
      <c r="F242" s="131"/>
      <c r="G242" s="131"/>
      <c r="H242" s="423"/>
      <c r="I242" s="178"/>
      <c r="J242" s="131"/>
      <c r="K242" s="131"/>
      <c r="L242" s="131"/>
      <c r="M242" s="423"/>
      <c r="N242" s="178"/>
      <c r="O242" s="144"/>
      <c r="P242" s="83"/>
    </row>
    <row r="243" spans="1:16" ht="12.75" hidden="1">
      <c r="A243" s="99"/>
      <c r="B243" s="99" t="s">
        <v>2</v>
      </c>
      <c r="C243" s="95"/>
      <c r="D243" s="107">
        <v>8.1</v>
      </c>
      <c r="E243" s="131">
        <v>0</v>
      </c>
      <c r="F243" s="131">
        <v>0</v>
      </c>
      <c r="G243" s="131">
        <v>0</v>
      </c>
      <c r="H243" s="423">
        <v>5.5</v>
      </c>
      <c r="I243" s="178">
        <v>5.5</v>
      </c>
      <c r="J243" s="131">
        <v>9.3</v>
      </c>
      <c r="K243" s="131">
        <v>16.1</v>
      </c>
      <c r="L243" s="131">
        <v>26.9</v>
      </c>
      <c r="M243" s="423">
        <v>39.4</v>
      </c>
      <c r="N243" s="178">
        <v>39.4</v>
      </c>
      <c r="O243" s="144" t="s">
        <v>149</v>
      </c>
      <c r="P243" s="83"/>
    </row>
    <row r="244" spans="1:16" ht="12.75" hidden="1">
      <c r="A244" s="99"/>
      <c r="B244" s="99" t="s">
        <v>3</v>
      </c>
      <c r="C244" s="99"/>
      <c r="D244" s="293">
        <v>8.2</v>
      </c>
      <c r="E244" s="131">
        <v>0</v>
      </c>
      <c r="F244" s="131">
        <v>0</v>
      </c>
      <c r="G244" s="131">
        <v>0</v>
      </c>
      <c r="H244" s="423">
        <v>135.7</v>
      </c>
      <c r="I244" s="178">
        <v>135.7</v>
      </c>
      <c r="J244" s="131">
        <v>154</v>
      </c>
      <c r="K244" s="131">
        <v>193.1</v>
      </c>
      <c r="L244" s="131">
        <v>224</v>
      </c>
      <c r="M244" s="423">
        <v>202.6</v>
      </c>
      <c r="N244" s="178">
        <v>202.6</v>
      </c>
      <c r="O244" s="144" t="s">
        <v>149</v>
      </c>
      <c r="P244" s="83"/>
    </row>
    <row r="245" spans="1:16" ht="12.75">
      <c r="A245" s="99"/>
      <c r="B245" s="83" t="s">
        <v>1</v>
      </c>
      <c r="C245" s="95"/>
      <c r="D245" s="108">
        <v>8</v>
      </c>
      <c r="E245" s="132">
        <v>0</v>
      </c>
      <c r="F245" s="132">
        <v>0</v>
      </c>
      <c r="G245" s="132">
        <v>0</v>
      </c>
      <c r="H245" s="424">
        <v>141.2</v>
      </c>
      <c r="I245" s="179">
        <v>141.2</v>
      </c>
      <c r="J245" s="132">
        <v>163.3</v>
      </c>
      <c r="K245" s="132">
        <v>209.2</v>
      </c>
      <c r="L245" s="132">
        <v>250.9</v>
      </c>
      <c r="M245" s="424">
        <v>242</v>
      </c>
      <c r="N245" s="179">
        <v>242</v>
      </c>
      <c r="O245" s="150">
        <f>M245/H245-1</f>
        <v>0.7138810198300285</v>
      </c>
      <c r="P245" s="83"/>
    </row>
    <row r="246" spans="1:16" ht="12.75">
      <c r="A246" s="99"/>
      <c r="B246" s="83"/>
      <c r="C246" s="95"/>
      <c r="D246" s="195"/>
      <c r="E246" s="131"/>
      <c r="F246" s="131"/>
      <c r="G246" s="131"/>
      <c r="H246" s="423"/>
      <c r="I246" s="178"/>
      <c r="J246" s="131"/>
      <c r="K246" s="131"/>
      <c r="L246" s="131"/>
      <c r="M246" s="423"/>
      <c r="N246" s="178"/>
      <c r="O246" s="144"/>
      <c r="P246" s="83"/>
    </row>
    <row r="247" spans="1:16" ht="12.75" hidden="1">
      <c r="A247" s="272" t="s">
        <v>13</v>
      </c>
      <c r="B247" s="218"/>
      <c r="C247" s="224"/>
      <c r="D247" s="287"/>
      <c r="E247" s="276"/>
      <c r="F247" s="276"/>
      <c r="G247" s="276"/>
      <c r="H247" s="425"/>
      <c r="I247" s="277"/>
      <c r="J247" s="276"/>
      <c r="K247" s="276"/>
      <c r="L247" s="276"/>
      <c r="M247" s="425"/>
      <c r="N247" s="277"/>
      <c r="O247" s="267"/>
      <c r="P247" s="83"/>
    </row>
    <row r="248" spans="1:16" ht="12.75" hidden="1">
      <c r="A248" s="83" t="s">
        <v>14</v>
      </c>
      <c r="B248" s="99"/>
      <c r="C248" s="99"/>
      <c r="D248" s="195"/>
      <c r="E248" s="131"/>
      <c r="F248" s="131"/>
      <c r="G248" s="131"/>
      <c r="H248" s="423"/>
      <c r="I248" s="178"/>
      <c r="J248" s="131"/>
      <c r="K248" s="131"/>
      <c r="L248" s="131"/>
      <c r="M248" s="423"/>
      <c r="N248" s="178"/>
      <c r="O248" s="144"/>
      <c r="P248" s="83"/>
    </row>
    <row r="249" spans="1:16" ht="12.75" hidden="1">
      <c r="A249" s="99"/>
      <c r="B249" s="99" t="s">
        <v>2</v>
      </c>
      <c r="C249" s="101"/>
      <c r="D249" s="107">
        <v>4.1</v>
      </c>
      <c r="E249" s="131">
        <v>0</v>
      </c>
      <c r="F249" s="131">
        <v>0</v>
      </c>
      <c r="G249" s="131">
        <v>0</v>
      </c>
      <c r="H249" s="423">
        <v>59.5</v>
      </c>
      <c r="I249" s="178">
        <v>59.5</v>
      </c>
      <c r="J249" s="131">
        <v>22</v>
      </c>
      <c r="K249" s="131">
        <v>22.2</v>
      </c>
      <c r="L249" s="131">
        <v>20.9</v>
      </c>
      <c r="M249" s="423"/>
      <c r="N249" s="178"/>
      <c r="O249" s="144" t="s">
        <v>149</v>
      </c>
      <c r="P249" s="83"/>
    </row>
    <row r="250" spans="1:16" ht="12.75" hidden="1">
      <c r="A250" s="83"/>
      <c r="B250" s="99" t="s">
        <v>3</v>
      </c>
      <c r="C250" s="83"/>
      <c r="D250" s="107">
        <v>4.2</v>
      </c>
      <c r="E250" s="131">
        <v>0</v>
      </c>
      <c r="F250" s="131">
        <v>0</v>
      </c>
      <c r="G250" s="131">
        <v>0</v>
      </c>
      <c r="H250" s="423">
        <v>2.8</v>
      </c>
      <c r="I250" s="178">
        <v>3</v>
      </c>
      <c r="J250" s="131">
        <v>2.1</v>
      </c>
      <c r="K250" s="131">
        <v>2.3</v>
      </c>
      <c r="L250" s="131">
        <v>2.6</v>
      </c>
      <c r="M250" s="423"/>
      <c r="N250" s="178"/>
      <c r="O250" s="144" t="s">
        <v>149</v>
      </c>
      <c r="P250" s="83"/>
    </row>
    <row r="251" spans="1:16" ht="12.75" hidden="1">
      <c r="A251" s="83"/>
      <c r="B251" s="83" t="s">
        <v>123</v>
      </c>
      <c r="C251" s="83"/>
      <c r="D251" s="108">
        <v>4.3</v>
      </c>
      <c r="E251" s="132">
        <v>0</v>
      </c>
      <c r="F251" s="132">
        <v>0</v>
      </c>
      <c r="G251" s="132">
        <v>0</v>
      </c>
      <c r="H251" s="424">
        <v>3.7</v>
      </c>
      <c r="I251" s="179">
        <v>3.7</v>
      </c>
      <c r="J251" s="132">
        <v>3.1</v>
      </c>
      <c r="K251" s="132">
        <v>3.6</v>
      </c>
      <c r="L251" s="132">
        <v>4.3</v>
      </c>
      <c r="M251" s="424"/>
      <c r="N251" s="179"/>
      <c r="O251" s="150" t="s">
        <v>149</v>
      </c>
      <c r="P251" s="83"/>
    </row>
    <row r="252" spans="1:16" ht="12.75" hidden="1">
      <c r="A252" s="83"/>
      <c r="B252" s="83"/>
      <c r="C252" s="83"/>
      <c r="D252" s="108"/>
      <c r="E252" s="132"/>
      <c r="F252" s="132"/>
      <c r="G252" s="132"/>
      <c r="H252" s="424"/>
      <c r="I252" s="179"/>
      <c r="J252" s="132"/>
      <c r="K252" s="132"/>
      <c r="L252" s="132"/>
      <c r="M252" s="424"/>
      <c r="N252" s="179"/>
      <c r="O252" s="150"/>
      <c r="P252" s="83"/>
    </row>
    <row r="253" spans="1:106" s="1" customFormat="1" ht="12.75" hidden="1">
      <c r="A253" s="101" t="s">
        <v>107</v>
      </c>
      <c r="B253" s="95"/>
      <c r="C253" s="99"/>
      <c r="D253" s="292"/>
      <c r="E253" s="291"/>
      <c r="F253" s="291"/>
      <c r="G253" s="291"/>
      <c r="H253" s="414"/>
      <c r="I253" s="313"/>
      <c r="J253" s="291"/>
      <c r="K253" s="291"/>
      <c r="L253" s="291"/>
      <c r="M253" s="414"/>
      <c r="N253" s="313"/>
      <c r="O253" s="144"/>
      <c r="P253" s="8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</row>
    <row r="254" spans="1:16" ht="12.75" hidden="1">
      <c r="A254" s="95"/>
      <c r="B254" s="95" t="s">
        <v>138</v>
      </c>
      <c r="C254" s="95"/>
      <c r="D254" s="195">
        <v>3.2</v>
      </c>
      <c r="E254" s="291">
        <v>0</v>
      </c>
      <c r="F254" s="291">
        <v>0</v>
      </c>
      <c r="G254" s="291">
        <v>0</v>
      </c>
      <c r="H254" s="414">
        <v>0</v>
      </c>
      <c r="I254" s="313">
        <v>16.311432821</v>
      </c>
      <c r="J254" s="291">
        <v>13.518657358</v>
      </c>
      <c r="K254" s="291">
        <v>17.687953078</v>
      </c>
      <c r="L254" s="291">
        <v>21.123915383</v>
      </c>
      <c r="M254" s="414"/>
      <c r="N254" s="313"/>
      <c r="O254" s="144" t="s">
        <v>149</v>
      </c>
      <c r="P254" s="83"/>
    </row>
    <row r="255" spans="1:16" ht="12.75">
      <c r="A255" s="95"/>
      <c r="B255" s="95"/>
      <c r="C255" s="95"/>
      <c r="D255" s="195"/>
      <c r="E255" s="291"/>
      <c r="F255" s="291"/>
      <c r="G255" s="291"/>
      <c r="H255" s="414"/>
      <c r="I255" s="313"/>
      <c r="J255" s="291"/>
      <c r="K255" s="291"/>
      <c r="L255" s="291"/>
      <c r="M255" s="414"/>
      <c r="N255" s="313"/>
      <c r="O255" s="144"/>
      <c r="P255" s="83"/>
    </row>
    <row r="256" spans="1:16" ht="15">
      <c r="A256" s="104" t="s">
        <v>216</v>
      </c>
      <c r="B256" s="95"/>
      <c r="C256" s="95"/>
      <c r="D256" s="195"/>
      <c r="E256" s="195"/>
      <c r="F256" s="195"/>
      <c r="G256" s="195"/>
      <c r="H256" s="184"/>
      <c r="I256" s="184"/>
      <c r="J256" s="195"/>
      <c r="K256" s="195"/>
      <c r="L256" s="195"/>
      <c r="M256" s="184"/>
      <c r="N256" s="184"/>
      <c r="O256" s="144"/>
      <c r="P256" s="83"/>
    </row>
    <row r="257" spans="1:16" ht="15">
      <c r="A257" s="104"/>
      <c r="B257" s="95"/>
      <c r="C257" s="95"/>
      <c r="D257" s="195"/>
      <c r="E257" s="195"/>
      <c r="F257" s="195"/>
      <c r="G257" s="195"/>
      <c r="H257" s="184"/>
      <c r="I257" s="184"/>
      <c r="J257" s="195"/>
      <c r="K257" s="195"/>
      <c r="L257" s="195"/>
      <c r="M257" s="184"/>
      <c r="N257" s="184"/>
      <c r="O257" s="144"/>
      <c r="P257" s="83"/>
    </row>
    <row r="258" spans="1:20" s="18" customFormat="1" ht="14.25">
      <c r="A258" s="217" t="s">
        <v>11</v>
      </c>
      <c r="B258" s="224"/>
      <c r="C258" s="224"/>
      <c r="D258" s="287"/>
      <c r="E258" s="220" t="s">
        <v>136</v>
      </c>
      <c r="F258" s="220" t="s">
        <v>139</v>
      </c>
      <c r="G258" s="220" t="s">
        <v>144</v>
      </c>
      <c r="H258" s="361" t="s">
        <v>148</v>
      </c>
      <c r="I258" s="222">
        <v>2007</v>
      </c>
      <c r="J258" s="297" t="s">
        <v>177</v>
      </c>
      <c r="K258" s="297" t="s">
        <v>184</v>
      </c>
      <c r="L258" s="220" t="s">
        <v>186</v>
      </c>
      <c r="M258" s="361" t="s">
        <v>194</v>
      </c>
      <c r="N258" s="222">
        <v>2008</v>
      </c>
      <c r="O258" s="267"/>
      <c r="P258" s="83"/>
      <c r="Q258" s="1"/>
      <c r="R258" s="1"/>
      <c r="S258" s="1"/>
      <c r="T258" s="1"/>
    </row>
    <row r="259" spans="1:20" s="4" customFormat="1" ht="12.75">
      <c r="A259" s="83" t="s">
        <v>7</v>
      </c>
      <c r="B259" s="83"/>
      <c r="C259" s="112"/>
      <c r="D259" s="115">
        <v>8</v>
      </c>
      <c r="E259" s="291">
        <v>4.9</v>
      </c>
      <c r="F259" s="291">
        <v>5.2</v>
      </c>
      <c r="G259" s="291">
        <v>5.2</v>
      </c>
      <c r="H259" s="414">
        <v>5.4</v>
      </c>
      <c r="I259" s="313">
        <v>5.4</v>
      </c>
      <c r="J259" s="291">
        <v>5.4</v>
      </c>
      <c r="K259" s="291">
        <v>5.5</v>
      </c>
      <c r="L259" s="291">
        <v>5.6</v>
      </c>
      <c r="M259" s="414">
        <v>5.9</v>
      </c>
      <c r="N259" s="313">
        <v>5.9</v>
      </c>
      <c r="O259" s="144">
        <f>M259/H259-1</f>
        <v>0.09259259259259256</v>
      </c>
      <c r="P259" s="83"/>
      <c r="Q259" s="6"/>
      <c r="R259" s="6"/>
      <c r="S259" s="6"/>
      <c r="T259" s="6"/>
    </row>
    <row r="260" spans="1:16" ht="12.75">
      <c r="A260" s="95"/>
      <c r="B260" s="95"/>
      <c r="C260" s="95"/>
      <c r="D260" s="195"/>
      <c r="E260" s="26"/>
      <c r="F260" s="26"/>
      <c r="G260" s="26"/>
      <c r="H260" s="99"/>
      <c r="I260" s="99"/>
      <c r="J260" s="1"/>
      <c r="K260" s="1"/>
      <c r="L260" s="1"/>
      <c r="M260" s="1"/>
      <c r="N260" s="1"/>
      <c r="O260" s="26"/>
      <c r="P260" s="38"/>
    </row>
    <row r="261" spans="1:16" ht="11.25" customHeight="1">
      <c r="A261" s="440"/>
      <c r="B261" s="441"/>
      <c r="C261" s="441"/>
      <c r="D261" s="441"/>
      <c r="E261" s="441"/>
      <c r="F261" s="441"/>
      <c r="G261" s="441"/>
      <c r="H261" s="441"/>
      <c r="I261" s="441"/>
      <c r="J261" s="441"/>
      <c r="K261" s="441"/>
      <c r="L261" s="441"/>
      <c r="M261" s="441"/>
      <c r="N261" s="441"/>
      <c r="O261" s="441"/>
      <c r="P261" s="38"/>
    </row>
    <row r="262" spans="1:20" s="10" customFormat="1" ht="12.75">
      <c r="A262" s="442"/>
      <c r="B262" s="442"/>
      <c r="C262" s="442"/>
      <c r="D262" s="442"/>
      <c r="E262" s="442"/>
      <c r="F262" s="442"/>
      <c r="G262" s="442"/>
      <c r="H262" s="442"/>
      <c r="I262" s="442"/>
      <c r="J262" s="442"/>
      <c r="K262" s="442"/>
      <c r="L262" s="442"/>
      <c r="M262" s="442"/>
      <c r="N262" s="442"/>
      <c r="O262" s="442"/>
      <c r="P262" s="38"/>
      <c r="Q262" s="1"/>
      <c r="R262" s="1"/>
      <c r="S262" s="1"/>
      <c r="T262" s="1"/>
    </row>
    <row r="263" ht="12.75">
      <c r="P263" s="38"/>
    </row>
    <row r="264" ht="12.75">
      <c r="P264" s="38"/>
    </row>
    <row r="265" ht="12.75">
      <c r="P265" s="38"/>
    </row>
    <row r="266" ht="12.75">
      <c r="P266" s="38"/>
    </row>
    <row r="267" ht="12.75">
      <c r="P267" s="38"/>
    </row>
    <row r="268" ht="12.75">
      <c r="P268" s="38"/>
    </row>
    <row r="269" ht="12.75">
      <c r="P269" s="38"/>
    </row>
    <row r="270" ht="12.75">
      <c r="P270" s="38"/>
    </row>
    <row r="271" ht="12.75">
      <c r="P271" s="38"/>
    </row>
    <row r="272" ht="12.75">
      <c r="P272" s="38"/>
    </row>
    <row r="273" ht="12.75">
      <c r="P273" s="38"/>
    </row>
    <row r="274" ht="12.75">
      <c r="P274" s="38"/>
    </row>
    <row r="275" ht="12.75">
      <c r="P275" s="38"/>
    </row>
    <row r="276" ht="12.75">
      <c r="P276" s="38"/>
    </row>
    <row r="277" ht="12.75">
      <c r="P277" s="38"/>
    </row>
    <row r="278" ht="12.75">
      <c r="P278" s="38"/>
    </row>
    <row r="279" ht="12.75">
      <c r="P279" s="38"/>
    </row>
    <row r="280" ht="12.75">
      <c r="P280" s="38"/>
    </row>
    <row r="281" ht="12.75">
      <c r="P281" s="38"/>
    </row>
    <row r="282" ht="12.75">
      <c r="P282" s="38"/>
    </row>
    <row r="283" ht="12.75">
      <c r="P283" s="38"/>
    </row>
    <row r="284" ht="12.75">
      <c r="P284" s="38"/>
    </row>
    <row r="285" ht="12.75">
      <c r="P285" s="38"/>
    </row>
    <row r="286" ht="12.75">
      <c r="P286" s="38"/>
    </row>
    <row r="287" ht="12.75">
      <c r="P287" s="38"/>
    </row>
    <row r="288" ht="12.75">
      <c r="P288" s="38"/>
    </row>
    <row r="289" ht="12.75">
      <c r="P289" s="38"/>
    </row>
    <row r="290" ht="12.75">
      <c r="P290" s="38"/>
    </row>
    <row r="291" ht="12.75">
      <c r="P291" s="38"/>
    </row>
    <row r="292" ht="12.75">
      <c r="P292" s="38"/>
    </row>
    <row r="293" ht="12.75">
      <c r="P293" s="38"/>
    </row>
    <row r="294" ht="12.75">
      <c r="P294" s="38"/>
    </row>
    <row r="295" ht="12.75">
      <c r="P295" s="38"/>
    </row>
    <row r="296" ht="12.75">
      <c r="P296" s="38"/>
    </row>
    <row r="297" ht="12.75">
      <c r="P297" s="38"/>
    </row>
    <row r="298" ht="12.75">
      <c r="P298" s="38"/>
    </row>
    <row r="299" ht="12.75">
      <c r="P299" s="38"/>
    </row>
    <row r="300" ht="12.75">
      <c r="P300" s="38"/>
    </row>
    <row r="301" ht="12.75">
      <c r="P301" s="38"/>
    </row>
    <row r="302" ht="12.75">
      <c r="P302" s="38"/>
    </row>
    <row r="303" ht="12.75">
      <c r="P303" s="38"/>
    </row>
    <row r="304" ht="12.75">
      <c r="P304" s="38"/>
    </row>
    <row r="305" ht="12.75">
      <c r="P305" s="38"/>
    </row>
    <row r="306" ht="12.75">
      <c r="P306" s="38"/>
    </row>
    <row r="307" ht="12.75">
      <c r="P307" s="38"/>
    </row>
    <row r="308" ht="12.75">
      <c r="P308" s="38"/>
    </row>
    <row r="309" ht="12.75">
      <c r="P309" s="38"/>
    </row>
    <row r="310" ht="12.75">
      <c r="P310" s="38"/>
    </row>
    <row r="311" ht="12.75">
      <c r="P311" s="38"/>
    </row>
    <row r="312" ht="12.75">
      <c r="P312" s="38"/>
    </row>
    <row r="313" ht="12.75">
      <c r="P313" s="38"/>
    </row>
    <row r="314" ht="12.75">
      <c r="P314" s="38"/>
    </row>
    <row r="315" ht="12.75">
      <c r="P315" s="38"/>
    </row>
    <row r="316" ht="12.75">
      <c r="P316" s="38"/>
    </row>
    <row r="317" ht="12.75">
      <c r="P317" s="38"/>
    </row>
  </sheetData>
  <mergeCells count="12">
    <mergeCell ref="A126:O126"/>
    <mergeCell ref="A261:O262"/>
    <mergeCell ref="A77:C77"/>
    <mergeCell ref="A78:C78"/>
    <mergeCell ref="A89:O89"/>
    <mergeCell ref="A62:O62"/>
    <mergeCell ref="A61:O61"/>
    <mergeCell ref="B1:D2"/>
    <mergeCell ref="A6:C6"/>
    <mergeCell ref="A17:C17"/>
    <mergeCell ref="A26:C26"/>
    <mergeCell ref="B25:C25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50" r:id="rId3"/>
  <headerFooter alignWithMargins="0">
    <oddHeader>&amp;R&amp;G</oddHeader>
    <oddFooter>&amp;LTelekom Austria Group&amp;C25.02.2009&amp;R&amp;P</oddFooter>
  </headerFooter>
  <rowBreaks count="3" manualBreakCount="3">
    <brk id="62" max="15" man="1"/>
    <brk id="126" max="15" man="1"/>
    <brk id="191" max="1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Vera Sokulskyj</cp:lastModifiedBy>
  <cp:lastPrinted>2009-02-24T21:44:50Z</cp:lastPrinted>
  <dcterms:created xsi:type="dcterms:W3CDTF">2003-01-29T13:05:41Z</dcterms:created>
  <dcterms:modified xsi:type="dcterms:W3CDTF">2009-02-24T21:55:33Z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